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barcelos\Desktop\"/>
    </mc:Choice>
  </mc:AlternateContent>
  <xr:revisionPtr revIDLastSave="0" documentId="13_ncr:1_{9E749BBE-7B06-4E2C-9B39-9BAC01F9C474}" xr6:coauthVersionLast="47" xr6:coauthVersionMax="47" xr10:uidLastSave="{00000000-0000-0000-0000-000000000000}"/>
  <bookViews>
    <workbookView xWindow="-120" yWindow="-120" windowWidth="29040" windowHeight="17640" activeTab="2" xr2:uid="{5F81402C-FA05-4B64-99C9-74C90E1254D0}"/>
  </bookViews>
  <sheets>
    <sheet name="Pump calibration" sheetId="5" r:id="rId1"/>
    <sheet name="Continuous feed profile" sheetId="7" r:id="rId2"/>
    <sheet name="Exponential feed profile" sheetId="6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6" i="6" l="1"/>
  <c r="B47" i="6"/>
  <c r="D46" i="6" s="1"/>
  <c r="B48" i="6"/>
  <c r="D47" i="6" s="1"/>
  <c r="B49" i="6"/>
  <c r="D48" i="6" s="1"/>
  <c r="B50" i="6"/>
  <c r="D49" i="6" s="1"/>
  <c r="B14" i="6"/>
  <c r="E13" i="6" s="1"/>
  <c r="B15" i="6"/>
  <c r="D14" i="6" s="1"/>
  <c r="B16" i="6"/>
  <c r="D15" i="6" s="1"/>
  <c r="B17" i="6"/>
  <c r="E16" i="6" s="1"/>
  <c r="B18" i="6"/>
  <c r="D17" i="6" s="1"/>
  <c r="B19" i="6"/>
  <c r="D18" i="6" s="1"/>
  <c r="B20" i="6"/>
  <c r="D19" i="6" s="1"/>
  <c r="B21" i="6"/>
  <c r="D20" i="6" s="1"/>
  <c r="B22" i="6"/>
  <c r="F21" i="6" s="1"/>
  <c r="B23" i="6"/>
  <c r="F22" i="6" s="1"/>
  <c r="B24" i="6"/>
  <c r="E23" i="6" s="1"/>
  <c r="B25" i="6"/>
  <c r="D24" i="6" s="1"/>
  <c r="B26" i="6"/>
  <c r="D25" i="6" s="1"/>
  <c r="B27" i="6"/>
  <c r="F26" i="6" s="1"/>
  <c r="B28" i="6"/>
  <c r="F27" i="6" s="1"/>
  <c r="B29" i="6"/>
  <c r="D28" i="6" s="1"/>
  <c r="B30" i="6"/>
  <c r="D29" i="6" s="1"/>
  <c r="B31" i="6"/>
  <c r="D30" i="6" s="1"/>
  <c r="B32" i="6"/>
  <c r="E31" i="6" s="1"/>
  <c r="B33" i="6"/>
  <c r="E32" i="6" s="1"/>
  <c r="B34" i="6"/>
  <c r="D33" i="6" s="1"/>
  <c r="B35" i="6"/>
  <c r="E34" i="6" s="1"/>
  <c r="B36" i="6"/>
  <c r="D35" i="6" s="1"/>
  <c r="B37" i="6"/>
  <c r="E36" i="6" s="1"/>
  <c r="B38" i="6"/>
  <c r="D37" i="6" s="1"/>
  <c r="B39" i="6"/>
  <c r="F38" i="6" s="1"/>
  <c r="B40" i="6"/>
  <c r="E39" i="6" s="1"/>
  <c r="B41" i="6"/>
  <c r="D40" i="6" s="1"/>
  <c r="B42" i="6"/>
  <c r="D41" i="6" s="1"/>
  <c r="B43" i="6"/>
  <c r="D42" i="6" s="1"/>
  <c r="B44" i="6"/>
  <c r="D43" i="6" s="1"/>
  <c r="B45" i="6"/>
  <c r="D45" i="6"/>
  <c r="B13" i="6"/>
  <c r="E12" i="6" s="1"/>
  <c r="D44" i="6"/>
  <c r="E44" i="6"/>
  <c r="F44" i="6"/>
  <c r="F11" i="6"/>
  <c r="F10" i="6"/>
  <c r="E11" i="6"/>
  <c r="E10" i="6"/>
  <c r="D11" i="6"/>
  <c r="D10" i="6"/>
  <c r="C10" i="6"/>
  <c r="C11" i="6" s="1"/>
  <c r="C12" i="6" s="1"/>
  <c r="F66" i="5"/>
  <c r="F65" i="5"/>
  <c r="F64" i="5"/>
  <c r="F63" i="5"/>
  <c r="F62" i="5"/>
  <c r="F61" i="5"/>
  <c r="F60" i="5"/>
  <c r="F59" i="5"/>
  <c r="F58" i="5"/>
  <c r="F57" i="5"/>
  <c r="F56" i="5"/>
  <c r="F55" i="5"/>
  <c r="F54" i="5"/>
  <c r="F53" i="5"/>
  <c r="F52" i="5"/>
  <c r="F51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30" i="6" l="1"/>
  <c r="E26" i="6"/>
  <c r="E43" i="6"/>
  <c r="D31" i="6"/>
  <c r="F43" i="6"/>
  <c r="F31" i="6"/>
  <c r="D13" i="6"/>
  <c r="D26" i="6"/>
  <c r="F13" i="6"/>
  <c r="F39" i="6"/>
  <c r="D32" i="6"/>
  <c r="F25" i="6"/>
  <c r="E25" i="6"/>
  <c r="C13" i="6"/>
  <c r="C14" i="6" s="1"/>
  <c r="C15" i="6" s="1"/>
  <c r="C16" i="6" s="1"/>
  <c r="C17" i="6" s="1"/>
  <c r="C18" i="6" s="1"/>
  <c r="C19" i="6" s="1"/>
  <c r="C20" i="6" s="1"/>
  <c r="C21" i="6" s="1"/>
  <c r="C22" i="6" s="1"/>
  <c r="C23" i="6" s="1"/>
  <c r="C24" i="6" s="1"/>
  <c r="C25" i="6" s="1"/>
  <c r="C26" i="6" s="1"/>
  <c r="C27" i="6" s="1"/>
  <c r="C28" i="6" s="1"/>
  <c r="C29" i="6" s="1"/>
  <c r="C30" i="6" s="1"/>
  <c r="C31" i="6" s="1"/>
  <c r="C32" i="6" s="1"/>
  <c r="C33" i="6" s="1"/>
  <c r="C34" i="6" s="1"/>
  <c r="C35" i="6" s="1"/>
  <c r="C36" i="6" s="1"/>
  <c r="C37" i="6" s="1"/>
  <c r="C38" i="6" s="1"/>
  <c r="C39" i="6" s="1"/>
  <c r="C40" i="6" s="1"/>
  <c r="C41" i="6" s="1"/>
  <c r="C42" i="6" s="1"/>
  <c r="C43" i="6" s="1"/>
  <c r="C44" i="6" s="1"/>
  <c r="C45" i="6" s="1"/>
  <c r="C46" i="6" s="1"/>
  <c r="C47" i="6" s="1"/>
  <c r="C48" i="6" s="1"/>
  <c r="C49" i="6" s="1"/>
  <c r="C50" i="6" s="1"/>
  <c r="F14" i="6"/>
  <c r="D39" i="6"/>
  <c r="E38" i="6"/>
  <c r="D38" i="6"/>
  <c r="F24" i="6"/>
  <c r="F37" i="6"/>
  <c r="E28" i="6"/>
  <c r="E37" i="6"/>
  <c r="E14" i="6"/>
  <c r="F40" i="6"/>
  <c r="F36" i="6"/>
  <c r="E27" i="6"/>
  <c r="E40" i="6"/>
  <c r="F32" i="6"/>
  <c r="D27" i="6"/>
  <c r="F28" i="6"/>
  <c r="D12" i="6"/>
  <c r="F47" i="6"/>
  <c r="E47" i="6"/>
  <c r="F49" i="6"/>
  <c r="E49" i="6"/>
  <c r="F46" i="6"/>
  <c r="E46" i="6"/>
  <c r="F48" i="6"/>
  <c r="E48" i="6"/>
  <c r="D36" i="6"/>
  <c r="F35" i="6"/>
  <c r="E35" i="6"/>
  <c r="F42" i="6"/>
  <c r="E42" i="6"/>
  <c r="E30" i="6"/>
  <c r="E22" i="6"/>
  <c r="D34" i="6"/>
  <c r="D22" i="6"/>
  <c r="E24" i="6"/>
  <c r="F23" i="6"/>
  <c r="D23" i="6"/>
  <c r="F45" i="6"/>
  <c r="F41" i="6"/>
  <c r="F33" i="6"/>
  <c r="F29" i="6"/>
  <c r="E45" i="6"/>
  <c r="E41" i="6"/>
  <c r="E33" i="6"/>
  <c r="E29" i="6"/>
  <c r="F34" i="6"/>
  <c r="E21" i="6"/>
  <c r="D21" i="6"/>
  <c r="D16" i="6"/>
  <c r="F20" i="6"/>
  <c r="F19" i="6"/>
  <c r="E20" i="6"/>
  <c r="F16" i="6"/>
  <c r="E19" i="6"/>
  <c r="F15" i="6"/>
  <c r="E18" i="6"/>
  <c r="F18" i="6"/>
  <c r="F12" i="6"/>
  <c r="F17" i="6"/>
  <c r="E17" i="6"/>
  <c r="E15" i="6"/>
</calcChain>
</file>

<file path=xl/sharedStrings.xml><?xml version="1.0" encoding="utf-8"?>
<sst xmlns="http://schemas.openxmlformats.org/spreadsheetml/2006/main" count="64" uniqueCount="42">
  <si>
    <t>Tubing</t>
  </si>
  <si>
    <t>#112 silicone</t>
  </si>
  <si>
    <t>Solution</t>
  </si>
  <si>
    <t>Water</t>
  </si>
  <si>
    <t xml:space="preserve">Pump  </t>
  </si>
  <si>
    <t xml:space="preserve">Flow rate </t>
  </si>
  <si>
    <t>Feed start</t>
  </si>
  <si>
    <t>Feed time</t>
  </si>
  <si>
    <t>Pump output</t>
  </si>
  <si>
    <t>Elapsed Time</t>
  </si>
  <si>
    <t>Pump Speed</t>
  </si>
  <si>
    <t>Pump Calibration</t>
  </si>
  <si>
    <t>Sartorius tower</t>
  </si>
  <si>
    <t xml:space="preserve">Weight : empty container </t>
  </si>
  <si>
    <t>(min)</t>
  </si>
  <si>
    <t>Duration</t>
  </si>
  <si>
    <t>(%)</t>
  </si>
  <si>
    <t>Weight: container + sampe</t>
  </si>
  <si>
    <t>Reactor 1</t>
  </si>
  <si>
    <t>Reactor 3</t>
  </si>
  <si>
    <t>(g)</t>
  </si>
  <si>
    <t>(mL/min)</t>
  </si>
  <si>
    <t>Reactor 2</t>
  </si>
  <si>
    <t>Exponential Feed</t>
  </si>
  <si>
    <t>Media F45</t>
  </si>
  <si>
    <t>(mL/L.min)</t>
  </si>
  <si>
    <t xml:space="preserve">Initial feed rate </t>
  </si>
  <si>
    <t>h</t>
  </si>
  <si>
    <t>R1 - Pump output (%)</t>
  </si>
  <si>
    <t>R2 - Pump output (%)</t>
  </si>
  <si>
    <t>R3 - Pump output (%)</t>
  </si>
  <si>
    <t>2.5 h after inoc</t>
  </si>
  <si>
    <t>Elapsed Time [s]</t>
  </si>
  <si>
    <t>Pump Speed [%]</t>
  </si>
  <si>
    <t xml:space="preserve"> </t>
  </si>
  <si>
    <t>0.01 mL/L.min</t>
  </si>
  <si>
    <t>Exponential term</t>
  </si>
  <si>
    <t>h-1</t>
  </si>
  <si>
    <t>Runtime (h)</t>
  </si>
  <si>
    <t>Feed Rate (mL/min)</t>
  </si>
  <si>
    <t>Total Added (mL)</t>
  </si>
  <si>
    <t>Continuous feed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</si>
</sst>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scheme val="minor"/>
    </font>
    <font>
      <sz val="12"/>
      <color theme="1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2"/>
      <color rgb="FFFF0000"/>
      <name val="Arial"/>
      <family val="2"/>
    </font>
    <font>
      <b/>
      <sz val="14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u/>
      <sz val="18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Calibri"/>
      <family val="2"/>
    </font>
    <font>
      <b/>
      <u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rgb="FFFFFF00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5" fillId="0" borderId="0"/>
    <xf numFmtId="0" fontId="7" fillId="0" borderId="0"/>
  </cellStyleXfs>
  <cellXfs count="55">
    <xf numFmtId="0" fontId="0" fillId="0" borderId="0" xfId="0"/>
    <xf numFmtId="0" fontId="1" fillId="0" borderId="0" xfId="1"/>
    <xf numFmtId="0" fontId="1" fillId="0" borderId="0" xfId="1" applyAlignment="1">
      <alignment wrapText="1"/>
    </xf>
    <xf numFmtId="0" fontId="1" fillId="0" borderId="2" xfId="1" applyBorder="1"/>
    <xf numFmtId="0" fontId="1" fillId="0" borderId="5" xfId="1" applyBorder="1"/>
    <xf numFmtId="0" fontId="6" fillId="0" borderId="0" xfId="3" applyFont="1" applyAlignment="1">
      <alignment horizontal="center" vertical="center"/>
    </xf>
    <xf numFmtId="22" fontId="6" fillId="0" borderId="0" xfId="3" applyNumberFormat="1" applyFont="1" applyAlignment="1">
      <alignment horizontal="center" vertical="center"/>
    </xf>
    <xf numFmtId="0" fontId="9" fillId="0" borderId="0" xfId="3" applyFont="1" applyAlignment="1">
      <alignment horizontal="center" vertical="center"/>
    </xf>
    <xf numFmtId="0" fontId="7" fillId="0" borderId="0" xfId="4"/>
    <xf numFmtId="0" fontId="7" fillId="0" borderId="0" xfId="4" applyAlignment="1">
      <alignment horizontal="center" vertical="center"/>
    </xf>
    <xf numFmtId="2" fontId="7" fillId="0" borderId="0" xfId="4" applyNumberFormat="1"/>
    <xf numFmtId="0" fontId="1" fillId="0" borderId="1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1" fillId="0" borderId="0" xfId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3" borderId="7" xfId="1" applyFont="1" applyFill="1" applyBorder="1" applyAlignment="1">
      <alignment horizontal="center" vertical="center" wrapText="1"/>
    </xf>
    <xf numFmtId="0" fontId="3" fillId="3" borderId="8" xfId="1" applyFont="1" applyFill="1" applyBorder="1" applyAlignment="1">
      <alignment horizontal="center" vertical="center" wrapText="1"/>
    </xf>
    <xf numFmtId="0" fontId="3" fillId="3" borderId="9" xfId="1" applyFont="1" applyFill="1" applyBorder="1" applyAlignment="1">
      <alignment horizontal="center" vertical="center" wrapText="1"/>
    </xf>
    <xf numFmtId="0" fontId="12" fillId="0" borderId="0" xfId="1" applyFont="1" applyAlignment="1">
      <alignment vertical="center"/>
    </xf>
    <xf numFmtId="0" fontId="10" fillId="0" borderId="0" xfId="4" applyFont="1" applyAlignment="1">
      <alignment horizontal="center" vertical="center"/>
    </xf>
    <xf numFmtId="0" fontId="4" fillId="0" borderId="0" xfId="4" applyFont="1" applyAlignment="1">
      <alignment horizontal="center"/>
    </xf>
    <xf numFmtId="0" fontId="8" fillId="0" borderId="0" xfId="3" applyFont="1" applyAlignment="1">
      <alignment horizontal="center" vertical="center"/>
    </xf>
    <xf numFmtId="164" fontId="1" fillId="0" borderId="2" xfId="1" applyNumberFormat="1" applyBorder="1"/>
    <xf numFmtId="164" fontId="1" fillId="0" borderId="3" xfId="1" applyNumberFormat="1" applyBorder="1"/>
    <xf numFmtId="164" fontId="1" fillId="0" borderId="5" xfId="1" applyNumberFormat="1" applyBorder="1"/>
    <xf numFmtId="164" fontId="1" fillId="0" borderId="6" xfId="1" applyNumberFormat="1" applyBorder="1"/>
    <xf numFmtId="0" fontId="8" fillId="0" borderId="4" xfId="3" applyFont="1" applyBorder="1" applyAlignment="1">
      <alignment horizontal="center" vertical="center"/>
    </xf>
    <xf numFmtId="0" fontId="8" fillId="0" borderId="5" xfId="3" applyFont="1" applyBorder="1" applyAlignment="1">
      <alignment horizontal="center" vertical="center"/>
    </xf>
    <xf numFmtId="0" fontId="8" fillId="0" borderId="6" xfId="3" applyFont="1" applyBorder="1" applyAlignment="1">
      <alignment horizontal="center" vertical="center"/>
    </xf>
    <xf numFmtId="0" fontId="6" fillId="0" borderId="13" xfId="3" applyFont="1" applyBorder="1" applyAlignment="1">
      <alignment horizontal="center" vertical="center"/>
    </xf>
    <xf numFmtId="0" fontId="6" fillId="0" borderId="14" xfId="3" applyFont="1" applyBorder="1" applyAlignment="1">
      <alignment horizontal="center" vertical="center"/>
    </xf>
    <xf numFmtId="0" fontId="6" fillId="0" borderId="15" xfId="3" applyFont="1" applyBorder="1" applyAlignment="1">
      <alignment horizontal="center" vertical="center"/>
    </xf>
    <xf numFmtId="0" fontId="8" fillId="0" borderId="7" xfId="3" applyFont="1" applyBorder="1" applyAlignment="1">
      <alignment horizontal="center" vertical="center" wrapText="1"/>
    </xf>
    <xf numFmtId="0" fontId="8" fillId="0" borderId="8" xfId="3" applyFont="1" applyBorder="1" applyAlignment="1">
      <alignment horizontal="center" vertical="center" wrapText="1"/>
    </xf>
    <xf numFmtId="0" fontId="8" fillId="0" borderId="9" xfId="3" applyFont="1" applyBorder="1" applyAlignment="1">
      <alignment horizontal="center" vertical="center" wrapText="1"/>
    </xf>
    <xf numFmtId="0" fontId="7" fillId="0" borderId="16" xfId="4" applyBorder="1"/>
    <xf numFmtId="2" fontId="7" fillId="0" borderId="17" xfId="4" applyNumberFormat="1" applyBorder="1"/>
    <xf numFmtId="0" fontId="7" fillId="0" borderId="18" xfId="4" applyBorder="1"/>
    <xf numFmtId="0" fontId="7" fillId="0" borderId="19" xfId="4" applyBorder="1"/>
    <xf numFmtId="2" fontId="7" fillId="0" borderId="19" xfId="4" applyNumberFormat="1" applyBorder="1"/>
    <xf numFmtId="2" fontId="7" fillId="0" borderId="20" xfId="4" applyNumberFormat="1" applyBorder="1"/>
    <xf numFmtId="0" fontId="11" fillId="5" borderId="10" xfId="4" applyFont="1" applyFill="1" applyBorder="1" applyAlignment="1">
      <alignment horizontal="center" vertical="center" wrapText="1"/>
    </xf>
    <xf numFmtId="0" fontId="11" fillId="5" borderId="11" xfId="4" applyFont="1" applyFill="1" applyBorder="1" applyAlignment="1">
      <alignment horizontal="center" vertical="center" wrapText="1"/>
    </xf>
    <xf numFmtId="2" fontId="11" fillId="5" borderId="11" xfId="4" applyNumberFormat="1" applyFont="1" applyFill="1" applyBorder="1" applyAlignment="1">
      <alignment horizontal="center" vertical="center" wrapText="1"/>
    </xf>
    <xf numFmtId="2" fontId="11" fillId="5" borderId="12" xfId="4" applyNumberFormat="1" applyFont="1" applyFill="1" applyBorder="1" applyAlignment="1">
      <alignment horizontal="center" vertical="center" wrapText="1"/>
    </xf>
    <xf numFmtId="0" fontId="12" fillId="0" borderId="0" xfId="1" applyFont="1" applyAlignment="1">
      <alignment horizontal="center" vertical="center"/>
    </xf>
    <xf numFmtId="0" fontId="13" fillId="0" borderId="2" xfId="1" applyFont="1" applyBorder="1"/>
    <xf numFmtId="0" fontId="10" fillId="0" borderId="10" xfId="1" applyFont="1" applyBorder="1" applyAlignment="1">
      <alignment horizontal="center" vertical="center"/>
    </xf>
    <xf numFmtId="0" fontId="10" fillId="0" borderId="11" xfId="1" applyFont="1" applyBorder="1" applyAlignment="1">
      <alignment horizontal="center" vertical="center"/>
    </xf>
    <xf numFmtId="0" fontId="10" fillId="0" borderId="12" xfId="1" applyFont="1" applyBorder="1" applyAlignment="1">
      <alignment horizontal="center" vertical="center"/>
    </xf>
    <xf numFmtId="0" fontId="15" fillId="5" borderId="0" xfId="1" applyFont="1" applyFill="1" applyAlignment="1">
      <alignment horizontal="center" vertical="center"/>
    </xf>
    <xf numFmtId="0" fontId="14" fillId="4" borderId="0" xfId="3" applyFont="1" applyFill="1" applyAlignment="1">
      <alignment horizontal="center" vertical="center"/>
    </xf>
    <xf numFmtId="0" fontId="4" fillId="5" borderId="0" xfId="0" applyFont="1" applyFill="1" applyAlignment="1">
      <alignment horizontal="center" vertical="center"/>
    </xf>
  </cellXfs>
  <cellStyles count="5">
    <cellStyle name="Bad 2" xfId="2" xr:uid="{39EC8997-13D6-492F-BCA2-E7D3ECDC5881}"/>
    <cellStyle name="Normal" xfId="0" builtinId="0"/>
    <cellStyle name="Normal 2" xfId="3" xr:uid="{8675860B-66A7-45F9-980C-02C72F47A4F8}"/>
    <cellStyle name="Normal 2 2" xfId="1" xr:uid="{7682489F-D698-4D7C-B9E4-139176268C65}"/>
    <cellStyle name="Normal 2 3" xfId="4" xr:uid="{8C167E99-B890-4788-A09C-1D0446CF2BA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 sz="2400" b="1"/>
              <a:t>Reactor</a:t>
            </a:r>
            <a:r>
              <a:rPr lang="en-US" altLang="zh-CN" sz="2400" b="1" baseline="0"/>
              <a:t> </a:t>
            </a:r>
            <a:r>
              <a:rPr lang="en-US" altLang="zh-CN" sz="2400" b="1"/>
              <a:t>1</a:t>
            </a:r>
            <a:endParaRPr lang="en-US" sz="2400" b="1"/>
          </a:p>
        </c:rich>
      </c:tx>
      <c:layout>
        <c:manualLayout>
          <c:xMode val="edge"/>
          <c:yMode val="edge"/>
          <c:x val="0.39435891878280588"/>
          <c:y val="3.31481966288740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09308384422427"/>
          <c:y val="6.5333609614587659E-2"/>
          <c:w val="0.80705194138555558"/>
          <c:h val="0.73362508633789203"/>
        </c:manualLayout>
      </c:layout>
      <c:scatterChart>
        <c:scatterStyle val="lineMarker"/>
        <c:varyColors val="0"/>
        <c:ser>
          <c:idx val="0"/>
          <c:order val="0"/>
          <c:tx>
            <c:strRef>
              <c:f>'Pump calibration'!$F$8:$F$9</c:f>
              <c:strCache>
                <c:ptCount val="2"/>
                <c:pt idx="0">
                  <c:v>Flow rate </c:v>
                </c:pt>
                <c:pt idx="1">
                  <c:v>(mL/min)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1.4451662292213473E-2"/>
                  <c:y val="0.427833684043804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'Pump calibration'!$B$10:$B$24</c:f>
              <c:numCache>
                <c:formatCode>General</c:formatCode>
                <c:ptCount val="15"/>
                <c:pt idx="0">
                  <c:v>45</c:v>
                </c:pt>
                <c:pt idx="1">
                  <c:v>45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30</c:v>
                </c:pt>
                <c:pt idx="6">
                  <c:v>25</c:v>
                </c:pt>
                <c:pt idx="7">
                  <c:v>20</c:v>
                </c:pt>
                <c:pt idx="8">
                  <c:v>15</c:v>
                </c:pt>
                <c:pt idx="9">
                  <c:v>12</c:v>
                </c:pt>
                <c:pt idx="10">
                  <c:v>10</c:v>
                </c:pt>
                <c:pt idx="11">
                  <c:v>5</c:v>
                </c:pt>
                <c:pt idx="12">
                  <c:v>2.5</c:v>
                </c:pt>
                <c:pt idx="13">
                  <c:v>2.5</c:v>
                </c:pt>
                <c:pt idx="14">
                  <c:v>1.8</c:v>
                </c:pt>
              </c:numCache>
            </c:numRef>
          </c:xVal>
          <c:yVal>
            <c:numRef>
              <c:f>'Pump calibration'!$F$10:$F$24</c:f>
              <c:numCache>
                <c:formatCode>0.000</c:formatCode>
                <c:ptCount val="15"/>
                <c:pt idx="0">
                  <c:v>1.379999999999999</c:v>
                </c:pt>
                <c:pt idx="1">
                  <c:v>1.386222222222222</c:v>
                </c:pt>
                <c:pt idx="2">
                  <c:v>1.2137333333333336</c:v>
                </c:pt>
                <c:pt idx="3">
                  <c:v>1.2225714285714286</c:v>
                </c:pt>
                <c:pt idx="4">
                  <c:v>1.2200000000000004</c:v>
                </c:pt>
                <c:pt idx="5">
                  <c:v>0.91295238095238085</c:v>
                </c:pt>
                <c:pt idx="6">
                  <c:v>0.75945454545454605</c:v>
                </c:pt>
                <c:pt idx="7">
                  <c:v>0.59666666666666668</c:v>
                </c:pt>
                <c:pt idx="8">
                  <c:v>0.4359272727272725</c:v>
                </c:pt>
                <c:pt idx="9">
                  <c:v>0.34383333333333316</c:v>
                </c:pt>
                <c:pt idx="10">
                  <c:v>0.27919999999999989</c:v>
                </c:pt>
                <c:pt idx="11">
                  <c:v>0.11427027027027031</c:v>
                </c:pt>
                <c:pt idx="12">
                  <c:v>4.1179487179487224E-2</c:v>
                </c:pt>
                <c:pt idx="13">
                  <c:v>4.1982456140350892E-2</c:v>
                </c:pt>
                <c:pt idx="14">
                  <c:v>2.1932203389830516E-2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BA7-42A5-97FE-DFEBB4478A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02864879"/>
        <c:axId val="1104296191"/>
      </c:scatterChart>
      <c:valAx>
        <c:axId val="1102864879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 sz="1600" b="1"/>
                  <a:t>Pump Output (%)</a:t>
                </a:r>
                <a:endParaRPr lang="en-US" sz="1600" b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04296191"/>
        <c:crosses val="autoZero"/>
        <c:crossBetween val="midCat"/>
      </c:valAx>
      <c:valAx>
        <c:axId val="1104296191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6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="1" i="0" baseline="0">
                    <a:effectLst/>
                  </a:rPr>
                  <a:t>Flow rate  (mL/min)</a:t>
                </a:r>
                <a:endParaRPr lang="en-US" sz="1600" b="1">
                  <a:effectLst/>
                </a:endParaRPr>
              </a:p>
            </c:rich>
          </c:tx>
          <c:layout>
            <c:manualLayout>
              <c:xMode val="edge"/>
              <c:yMode val="edge"/>
              <c:x val="1.3888888888888888E-2"/>
              <c:y val="0.2374787876730926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6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0286487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 sz="2400" b="1"/>
              <a:t>Reactor</a:t>
            </a:r>
            <a:r>
              <a:rPr lang="en-US" altLang="zh-CN" sz="2400" b="1" baseline="0"/>
              <a:t> 2</a:t>
            </a:r>
            <a:endParaRPr lang="en-US" altLang="zh-CN" sz="2400" b="1"/>
          </a:p>
        </c:rich>
      </c:tx>
      <c:layout>
        <c:manualLayout>
          <c:xMode val="edge"/>
          <c:yMode val="edge"/>
          <c:x val="0.35198213090180885"/>
          <c:y val="3.65582332511466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09308384422427"/>
          <c:y val="5.4807293825113977E-2"/>
          <c:w val="0.80705194138555558"/>
          <c:h val="0.74415140212736552"/>
        </c:manualLayout>
      </c:layout>
      <c:scatterChart>
        <c:scatterStyle val="lineMarker"/>
        <c:varyColors val="0"/>
        <c:ser>
          <c:idx val="0"/>
          <c:order val="0"/>
          <c:tx>
            <c:strRef>
              <c:f>'Pump calibration'!$F$8:$F$9</c:f>
              <c:strCache>
                <c:ptCount val="2"/>
                <c:pt idx="0">
                  <c:v>Flow rate </c:v>
                </c:pt>
                <c:pt idx="1">
                  <c:v>(mL/min)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1.4451662292213473E-2"/>
                  <c:y val="0.427833684043804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'Pump calibration'!$B$31:$B$45</c:f>
              <c:numCache>
                <c:formatCode>General</c:formatCode>
                <c:ptCount val="15"/>
                <c:pt idx="0">
                  <c:v>45</c:v>
                </c:pt>
                <c:pt idx="1">
                  <c:v>45</c:v>
                </c:pt>
                <c:pt idx="2">
                  <c:v>40</c:v>
                </c:pt>
                <c:pt idx="3">
                  <c:v>40</c:v>
                </c:pt>
                <c:pt idx="4">
                  <c:v>30</c:v>
                </c:pt>
                <c:pt idx="5">
                  <c:v>25</c:v>
                </c:pt>
                <c:pt idx="6">
                  <c:v>15</c:v>
                </c:pt>
                <c:pt idx="7">
                  <c:v>12</c:v>
                </c:pt>
                <c:pt idx="8">
                  <c:v>10</c:v>
                </c:pt>
                <c:pt idx="9">
                  <c:v>5</c:v>
                </c:pt>
                <c:pt idx="10">
                  <c:v>2.5</c:v>
                </c:pt>
                <c:pt idx="11">
                  <c:v>2.5</c:v>
                </c:pt>
                <c:pt idx="12">
                  <c:v>1.8</c:v>
                </c:pt>
                <c:pt idx="13">
                  <c:v>43</c:v>
                </c:pt>
                <c:pt idx="14">
                  <c:v>43</c:v>
                </c:pt>
              </c:numCache>
            </c:numRef>
          </c:xVal>
          <c:yVal>
            <c:numRef>
              <c:f>'Pump calibration'!$F$31:$F$45</c:f>
              <c:numCache>
                <c:formatCode>0.000</c:formatCode>
                <c:ptCount val="15"/>
                <c:pt idx="0">
                  <c:v>1.4567272727272724</c:v>
                </c:pt>
                <c:pt idx="1">
                  <c:v>1.4583333333333333</c:v>
                </c:pt>
                <c:pt idx="2">
                  <c:v>1.2836000000000003</c:v>
                </c:pt>
                <c:pt idx="3">
                  <c:v>1.2884999999999998</c:v>
                </c:pt>
                <c:pt idx="4">
                  <c:v>0.96263636363636351</c:v>
                </c:pt>
                <c:pt idx="5">
                  <c:v>0.79435294117647048</c:v>
                </c:pt>
                <c:pt idx="6">
                  <c:v>0.45674999999999999</c:v>
                </c:pt>
                <c:pt idx="7">
                  <c:v>0.36199999999999999</c:v>
                </c:pt>
                <c:pt idx="8">
                  <c:v>0.29587499999999989</c:v>
                </c:pt>
                <c:pt idx="9">
                  <c:v>0.12661111111111112</c:v>
                </c:pt>
                <c:pt idx="10">
                  <c:v>4.576923076923077E-2</c:v>
                </c:pt>
                <c:pt idx="11">
                  <c:v>4.4845070422535202E-2</c:v>
                </c:pt>
                <c:pt idx="12">
                  <c:v>2.3694915254237284E-2</c:v>
                </c:pt>
                <c:pt idx="13">
                  <c:v>1.3943333333333339</c:v>
                </c:pt>
                <c:pt idx="14">
                  <c:v>1.3972500000000001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D92-4088-A3CF-EA16E224D0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02864879"/>
        <c:axId val="1104296191"/>
      </c:scatterChart>
      <c:valAx>
        <c:axId val="1102864879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 sz="1600" b="1"/>
                  <a:t>Pump Output (%)</a:t>
                </a:r>
                <a:endParaRPr lang="en-US" sz="1600" b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04296191"/>
        <c:crosses val="autoZero"/>
        <c:crossBetween val="midCat"/>
      </c:valAx>
      <c:valAx>
        <c:axId val="1104296191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6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="1" i="0" baseline="0">
                    <a:effectLst/>
                  </a:rPr>
                  <a:t>Flow rate  (mL/min)</a:t>
                </a:r>
                <a:endParaRPr lang="en-US" sz="1600" b="1">
                  <a:effectLst/>
                </a:endParaRPr>
              </a:p>
            </c:rich>
          </c:tx>
          <c:layout>
            <c:manualLayout>
              <c:xMode val="edge"/>
              <c:yMode val="edge"/>
              <c:x val="1.3888888888888888E-2"/>
              <c:y val="0.2374787876730926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6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0286487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 sz="2400" b="1"/>
              <a:t>Reactor</a:t>
            </a:r>
            <a:r>
              <a:rPr lang="en-US" altLang="zh-CN" sz="2400" b="1" baseline="0"/>
              <a:t> 3</a:t>
            </a:r>
            <a:endParaRPr lang="en-US" altLang="zh-CN" sz="2400" b="1"/>
          </a:p>
        </c:rich>
      </c:tx>
      <c:layout>
        <c:manualLayout>
          <c:xMode val="edge"/>
          <c:yMode val="edge"/>
          <c:x val="0.36703103985590968"/>
          <c:y val="3.655812475890080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09308384422427"/>
          <c:y val="6.5333609614587659E-2"/>
          <c:w val="0.80705194138555558"/>
          <c:h val="0.73362508633789203"/>
        </c:manualLayout>
      </c:layout>
      <c:scatterChart>
        <c:scatterStyle val="lineMarker"/>
        <c:varyColors val="0"/>
        <c:ser>
          <c:idx val="0"/>
          <c:order val="0"/>
          <c:tx>
            <c:strRef>
              <c:f>'Pump calibration'!$F$8:$F$9</c:f>
              <c:strCache>
                <c:ptCount val="2"/>
                <c:pt idx="0">
                  <c:v>Flow rate </c:v>
                </c:pt>
                <c:pt idx="1">
                  <c:v>(mL/min)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1.4451662292213473E-2"/>
                  <c:y val="0.427833684043804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'Pump calibration'!$B$51:$B$66</c:f>
              <c:numCache>
                <c:formatCode>General</c:formatCode>
                <c:ptCount val="16"/>
                <c:pt idx="0">
                  <c:v>50</c:v>
                </c:pt>
                <c:pt idx="1">
                  <c:v>45</c:v>
                </c:pt>
                <c:pt idx="2">
                  <c:v>45</c:v>
                </c:pt>
                <c:pt idx="3">
                  <c:v>40</c:v>
                </c:pt>
                <c:pt idx="4">
                  <c:v>40</c:v>
                </c:pt>
                <c:pt idx="5">
                  <c:v>30</c:v>
                </c:pt>
                <c:pt idx="6">
                  <c:v>30</c:v>
                </c:pt>
                <c:pt idx="7">
                  <c:v>25</c:v>
                </c:pt>
                <c:pt idx="8">
                  <c:v>20</c:v>
                </c:pt>
                <c:pt idx="9">
                  <c:v>15</c:v>
                </c:pt>
                <c:pt idx="10">
                  <c:v>12</c:v>
                </c:pt>
                <c:pt idx="11">
                  <c:v>10</c:v>
                </c:pt>
                <c:pt idx="12">
                  <c:v>5</c:v>
                </c:pt>
                <c:pt idx="13">
                  <c:v>2.5</c:v>
                </c:pt>
                <c:pt idx="14">
                  <c:v>2.5</c:v>
                </c:pt>
                <c:pt idx="15">
                  <c:v>1.8</c:v>
                </c:pt>
              </c:numCache>
            </c:numRef>
          </c:xVal>
          <c:yVal>
            <c:numRef>
              <c:f>'Pump calibration'!$F$51:$F$66</c:f>
              <c:numCache>
                <c:formatCode>0.000</c:formatCode>
                <c:ptCount val="16"/>
                <c:pt idx="0">
                  <c:v>1.5098000000000003</c:v>
                </c:pt>
                <c:pt idx="1">
                  <c:v>1.3537500000000002</c:v>
                </c:pt>
                <c:pt idx="2">
                  <c:v>1.3483333333333334</c:v>
                </c:pt>
                <c:pt idx="3">
                  <c:v>1.1900000000000002</c:v>
                </c:pt>
                <c:pt idx="4">
                  <c:v>1.1951666666666669</c:v>
                </c:pt>
                <c:pt idx="5">
                  <c:v>0.89424999999999999</c:v>
                </c:pt>
                <c:pt idx="6">
                  <c:v>0.89769230769230757</c:v>
                </c:pt>
                <c:pt idx="7">
                  <c:v>0.74388235294117655</c:v>
                </c:pt>
                <c:pt idx="8">
                  <c:v>0.58399999999999996</c:v>
                </c:pt>
                <c:pt idx="9">
                  <c:v>0.42963636363636387</c:v>
                </c:pt>
                <c:pt idx="10">
                  <c:v>0.34</c:v>
                </c:pt>
                <c:pt idx="11">
                  <c:v>0.28049999999999997</c:v>
                </c:pt>
                <c:pt idx="12">
                  <c:v>0.11944444444444437</c:v>
                </c:pt>
                <c:pt idx="13">
                  <c:v>4.3139240506329085E-2</c:v>
                </c:pt>
                <c:pt idx="14">
                  <c:v>4.3732394366197191E-2</c:v>
                </c:pt>
                <c:pt idx="15">
                  <c:v>2.0830508474576258E-2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8EC-472A-88E2-BC9C032142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02864879"/>
        <c:axId val="1104296191"/>
      </c:scatterChart>
      <c:valAx>
        <c:axId val="1102864879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 sz="1600" b="1"/>
                  <a:t>Pump Output (%)</a:t>
                </a:r>
                <a:endParaRPr lang="en-US" sz="1600" b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04296191"/>
        <c:crosses val="autoZero"/>
        <c:crossBetween val="midCat"/>
      </c:valAx>
      <c:valAx>
        <c:axId val="1104296191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6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="1" i="0" baseline="0">
                    <a:effectLst/>
                  </a:rPr>
                  <a:t>Flow rate  (mL/min)</a:t>
                </a:r>
                <a:endParaRPr lang="en-US" sz="1600" b="1">
                  <a:effectLst/>
                </a:endParaRPr>
              </a:p>
            </c:rich>
          </c:tx>
          <c:layout>
            <c:manualLayout>
              <c:xMode val="edge"/>
              <c:yMode val="edge"/>
              <c:x val="1.3888888888888888E-2"/>
              <c:y val="0.2374787876730926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6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0286487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'Continuous feed profile'!$A$4:$A$93</c:f>
              <c:numCache>
                <c:formatCode>General</c:formatCode>
                <c:ptCount val="90"/>
                <c:pt idx="0">
                  <c:v>3600</c:v>
                </c:pt>
                <c:pt idx="1">
                  <c:v>7200</c:v>
                </c:pt>
                <c:pt idx="2">
                  <c:v>10800</c:v>
                </c:pt>
                <c:pt idx="3">
                  <c:v>14400</c:v>
                </c:pt>
                <c:pt idx="4">
                  <c:v>18000</c:v>
                </c:pt>
                <c:pt idx="5">
                  <c:v>21600</c:v>
                </c:pt>
                <c:pt idx="6">
                  <c:v>25200</c:v>
                </c:pt>
                <c:pt idx="7">
                  <c:v>28800</c:v>
                </c:pt>
                <c:pt idx="8">
                  <c:v>32400</c:v>
                </c:pt>
                <c:pt idx="9">
                  <c:v>36000</c:v>
                </c:pt>
                <c:pt idx="10">
                  <c:v>39600</c:v>
                </c:pt>
                <c:pt idx="11">
                  <c:v>43200</c:v>
                </c:pt>
                <c:pt idx="12">
                  <c:v>46800</c:v>
                </c:pt>
                <c:pt idx="13">
                  <c:v>50400</c:v>
                </c:pt>
                <c:pt idx="14">
                  <c:v>54000</c:v>
                </c:pt>
                <c:pt idx="15">
                  <c:v>57600</c:v>
                </c:pt>
                <c:pt idx="16">
                  <c:v>61200</c:v>
                </c:pt>
                <c:pt idx="17">
                  <c:v>64800</c:v>
                </c:pt>
                <c:pt idx="18">
                  <c:v>68400</c:v>
                </c:pt>
                <c:pt idx="19">
                  <c:v>72000</c:v>
                </c:pt>
                <c:pt idx="20">
                  <c:v>75600</c:v>
                </c:pt>
                <c:pt idx="21">
                  <c:v>79200</c:v>
                </c:pt>
                <c:pt idx="22">
                  <c:v>82800</c:v>
                </c:pt>
                <c:pt idx="23">
                  <c:v>86400</c:v>
                </c:pt>
                <c:pt idx="24">
                  <c:v>90000</c:v>
                </c:pt>
                <c:pt idx="25">
                  <c:v>93600</c:v>
                </c:pt>
                <c:pt idx="26">
                  <c:v>97200</c:v>
                </c:pt>
                <c:pt idx="27">
                  <c:v>100800</c:v>
                </c:pt>
                <c:pt idx="28">
                  <c:v>104400</c:v>
                </c:pt>
                <c:pt idx="29">
                  <c:v>108000</c:v>
                </c:pt>
                <c:pt idx="30">
                  <c:v>111600</c:v>
                </c:pt>
                <c:pt idx="31">
                  <c:v>115200</c:v>
                </c:pt>
                <c:pt idx="32">
                  <c:v>118800</c:v>
                </c:pt>
                <c:pt idx="33">
                  <c:v>122400</c:v>
                </c:pt>
                <c:pt idx="34">
                  <c:v>126000</c:v>
                </c:pt>
                <c:pt idx="35">
                  <c:v>129600</c:v>
                </c:pt>
                <c:pt idx="36">
                  <c:v>133200</c:v>
                </c:pt>
                <c:pt idx="37">
                  <c:v>136800</c:v>
                </c:pt>
                <c:pt idx="38">
                  <c:v>140400</c:v>
                </c:pt>
                <c:pt idx="39">
                  <c:v>144000</c:v>
                </c:pt>
                <c:pt idx="40">
                  <c:v>147600</c:v>
                </c:pt>
                <c:pt idx="41">
                  <c:v>151200</c:v>
                </c:pt>
                <c:pt idx="42">
                  <c:v>154800</c:v>
                </c:pt>
                <c:pt idx="43">
                  <c:v>158400</c:v>
                </c:pt>
                <c:pt idx="44">
                  <c:v>162000</c:v>
                </c:pt>
                <c:pt idx="45">
                  <c:v>165600</c:v>
                </c:pt>
                <c:pt idx="46">
                  <c:v>169200</c:v>
                </c:pt>
                <c:pt idx="47">
                  <c:v>172800</c:v>
                </c:pt>
                <c:pt idx="48">
                  <c:v>176400</c:v>
                </c:pt>
                <c:pt idx="49">
                  <c:v>180000</c:v>
                </c:pt>
                <c:pt idx="50">
                  <c:v>183600</c:v>
                </c:pt>
                <c:pt idx="51">
                  <c:v>187200</c:v>
                </c:pt>
                <c:pt idx="52">
                  <c:v>190800</c:v>
                </c:pt>
                <c:pt idx="53">
                  <c:v>194400</c:v>
                </c:pt>
                <c:pt idx="54">
                  <c:v>198000</c:v>
                </c:pt>
                <c:pt idx="55">
                  <c:v>201600</c:v>
                </c:pt>
                <c:pt idx="56">
                  <c:v>205200</c:v>
                </c:pt>
                <c:pt idx="57">
                  <c:v>208800</c:v>
                </c:pt>
                <c:pt idx="58">
                  <c:v>212400</c:v>
                </c:pt>
                <c:pt idx="59">
                  <c:v>216000</c:v>
                </c:pt>
                <c:pt idx="60">
                  <c:v>219600</c:v>
                </c:pt>
                <c:pt idx="61">
                  <c:v>223200</c:v>
                </c:pt>
                <c:pt idx="62">
                  <c:v>226800</c:v>
                </c:pt>
                <c:pt idx="63">
                  <c:v>230400</c:v>
                </c:pt>
                <c:pt idx="64">
                  <c:v>234000</c:v>
                </c:pt>
                <c:pt idx="65">
                  <c:v>237600</c:v>
                </c:pt>
                <c:pt idx="66">
                  <c:v>241200</c:v>
                </c:pt>
                <c:pt idx="67">
                  <c:v>244800</c:v>
                </c:pt>
                <c:pt idx="68">
                  <c:v>248400</c:v>
                </c:pt>
                <c:pt idx="69">
                  <c:v>252000</c:v>
                </c:pt>
                <c:pt idx="70">
                  <c:v>255600</c:v>
                </c:pt>
                <c:pt idx="71">
                  <c:v>259200</c:v>
                </c:pt>
                <c:pt idx="72">
                  <c:v>262800</c:v>
                </c:pt>
                <c:pt idx="73">
                  <c:v>266400</c:v>
                </c:pt>
                <c:pt idx="74">
                  <c:v>270000</c:v>
                </c:pt>
                <c:pt idx="75">
                  <c:v>273600</c:v>
                </c:pt>
                <c:pt idx="76">
                  <c:v>277200</c:v>
                </c:pt>
                <c:pt idx="77">
                  <c:v>280800</c:v>
                </c:pt>
                <c:pt idx="78">
                  <c:v>284400</c:v>
                </c:pt>
                <c:pt idx="79">
                  <c:v>288000</c:v>
                </c:pt>
                <c:pt idx="80">
                  <c:v>291600</c:v>
                </c:pt>
                <c:pt idx="81">
                  <c:v>295200</c:v>
                </c:pt>
                <c:pt idx="82">
                  <c:v>298800</c:v>
                </c:pt>
                <c:pt idx="83">
                  <c:v>302400</c:v>
                </c:pt>
                <c:pt idx="84">
                  <c:v>306000</c:v>
                </c:pt>
                <c:pt idx="85">
                  <c:v>309600</c:v>
                </c:pt>
                <c:pt idx="86">
                  <c:v>313200</c:v>
                </c:pt>
                <c:pt idx="87">
                  <c:v>316800</c:v>
                </c:pt>
                <c:pt idx="88">
                  <c:v>320400</c:v>
                </c:pt>
                <c:pt idx="89">
                  <c:v>324000</c:v>
                </c:pt>
              </c:numCache>
            </c:numRef>
          </c:xVal>
          <c:yVal>
            <c:numRef>
              <c:f>'Continuous feed profile'!$B$4:$B$93</c:f>
              <c:numCache>
                <c:formatCode>General</c:formatCode>
                <c:ptCount val="90"/>
                <c:pt idx="0">
                  <c:v>3.6</c:v>
                </c:pt>
                <c:pt idx="1">
                  <c:v>3.6</c:v>
                </c:pt>
                <c:pt idx="2">
                  <c:v>3.6</c:v>
                </c:pt>
                <c:pt idx="3">
                  <c:v>3.6</c:v>
                </c:pt>
                <c:pt idx="4">
                  <c:v>3.7</c:v>
                </c:pt>
                <c:pt idx="5">
                  <c:v>4.3</c:v>
                </c:pt>
                <c:pt idx="6">
                  <c:v>4.9000000000000004</c:v>
                </c:pt>
                <c:pt idx="7">
                  <c:v>5.5</c:v>
                </c:pt>
                <c:pt idx="8">
                  <c:v>6.1</c:v>
                </c:pt>
                <c:pt idx="9">
                  <c:v>6.7</c:v>
                </c:pt>
                <c:pt idx="10">
                  <c:v>7.2</c:v>
                </c:pt>
                <c:pt idx="11">
                  <c:v>7.8</c:v>
                </c:pt>
                <c:pt idx="12">
                  <c:v>8.4</c:v>
                </c:pt>
                <c:pt idx="13">
                  <c:v>9</c:v>
                </c:pt>
                <c:pt idx="14">
                  <c:v>9.6</c:v>
                </c:pt>
                <c:pt idx="15">
                  <c:v>10.199999999999999</c:v>
                </c:pt>
                <c:pt idx="16">
                  <c:v>10.7</c:v>
                </c:pt>
                <c:pt idx="17">
                  <c:v>11.3</c:v>
                </c:pt>
                <c:pt idx="18">
                  <c:v>11.9</c:v>
                </c:pt>
                <c:pt idx="19">
                  <c:v>12.5</c:v>
                </c:pt>
                <c:pt idx="20">
                  <c:v>13.1</c:v>
                </c:pt>
                <c:pt idx="21">
                  <c:v>13.7</c:v>
                </c:pt>
                <c:pt idx="22">
                  <c:v>14.2</c:v>
                </c:pt>
                <c:pt idx="23">
                  <c:v>14.8</c:v>
                </c:pt>
                <c:pt idx="24">
                  <c:v>15.4</c:v>
                </c:pt>
                <c:pt idx="25">
                  <c:v>16</c:v>
                </c:pt>
                <c:pt idx="26">
                  <c:v>16.600000000000001</c:v>
                </c:pt>
                <c:pt idx="27">
                  <c:v>17.2</c:v>
                </c:pt>
                <c:pt idx="28">
                  <c:v>17.7</c:v>
                </c:pt>
                <c:pt idx="29">
                  <c:v>18.0014778325123</c:v>
                </c:pt>
                <c:pt idx="30">
                  <c:v>18.551231527093599</c:v>
                </c:pt>
                <c:pt idx="31">
                  <c:v>19.1009852216749</c:v>
                </c:pt>
                <c:pt idx="32">
                  <c:v>19.650738916256199</c:v>
                </c:pt>
                <c:pt idx="33">
                  <c:v>20.2004926108375</c:v>
                </c:pt>
                <c:pt idx="34">
                  <c:v>20.750246305418798</c:v>
                </c:pt>
                <c:pt idx="35">
                  <c:v>21.3</c:v>
                </c:pt>
                <c:pt idx="36">
                  <c:v>21.849753694581299</c:v>
                </c:pt>
                <c:pt idx="37">
                  <c:v>22.399507389162601</c:v>
                </c:pt>
                <c:pt idx="38">
                  <c:v>22.949261083743899</c:v>
                </c:pt>
                <c:pt idx="39">
                  <c:v>23.499014778325201</c:v>
                </c:pt>
                <c:pt idx="40">
                  <c:v>24.048768472906399</c:v>
                </c:pt>
                <c:pt idx="41">
                  <c:v>24.598522167487701</c:v>
                </c:pt>
                <c:pt idx="42">
                  <c:v>25.148275862068999</c:v>
                </c:pt>
                <c:pt idx="43">
                  <c:v>25.698029556650301</c:v>
                </c:pt>
                <c:pt idx="44">
                  <c:v>26.247783251231599</c:v>
                </c:pt>
                <c:pt idx="45">
                  <c:v>26.797536945812801</c:v>
                </c:pt>
                <c:pt idx="46">
                  <c:v>27.3472906403941</c:v>
                </c:pt>
                <c:pt idx="47">
                  <c:v>27.897044334975401</c:v>
                </c:pt>
                <c:pt idx="48">
                  <c:v>28.4467980295567</c:v>
                </c:pt>
                <c:pt idx="49">
                  <c:v>28.996551724138001</c:v>
                </c:pt>
                <c:pt idx="50">
                  <c:v>29.5463054187192</c:v>
                </c:pt>
                <c:pt idx="51">
                  <c:v>30.096059113300502</c:v>
                </c:pt>
                <c:pt idx="52">
                  <c:v>30.6458128078818</c:v>
                </c:pt>
                <c:pt idx="53">
                  <c:v>31.195566502463102</c:v>
                </c:pt>
                <c:pt idx="54">
                  <c:v>31.7453201970444</c:v>
                </c:pt>
                <c:pt idx="55">
                  <c:v>32.295073891625698</c:v>
                </c:pt>
                <c:pt idx="56">
                  <c:v>32.844827586206897</c:v>
                </c:pt>
                <c:pt idx="57">
                  <c:v>33.394581280788202</c:v>
                </c:pt>
                <c:pt idx="58">
                  <c:v>33.9443349753695</c:v>
                </c:pt>
                <c:pt idx="59">
                  <c:v>34.494088669950798</c:v>
                </c:pt>
                <c:pt idx="60">
                  <c:v>35.043842364532097</c:v>
                </c:pt>
                <c:pt idx="61">
                  <c:v>35.593596059113302</c:v>
                </c:pt>
                <c:pt idx="62">
                  <c:v>36.143349753694601</c:v>
                </c:pt>
                <c:pt idx="63">
                  <c:v>36.693103448275899</c:v>
                </c:pt>
                <c:pt idx="64">
                  <c:v>37.242857142857197</c:v>
                </c:pt>
                <c:pt idx="65">
                  <c:v>37.792610837438502</c:v>
                </c:pt>
                <c:pt idx="66">
                  <c:v>38.342364532019701</c:v>
                </c:pt>
                <c:pt idx="67">
                  <c:v>38.892118226600999</c:v>
                </c:pt>
                <c:pt idx="68">
                  <c:v>39.441871921182297</c:v>
                </c:pt>
                <c:pt idx="69">
                  <c:v>39.991625615763603</c:v>
                </c:pt>
                <c:pt idx="70">
                  <c:v>40.541379310344901</c:v>
                </c:pt>
                <c:pt idx="71">
                  <c:v>41.0911330049261</c:v>
                </c:pt>
                <c:pt idx="72">
                  <c:v>41.640886699507398</c:v>
                </c:pt>
                <c:pt idx="73">
                  <c:v>42.190640394088703</c:v>
                </c:pt>
                <c:pt idx="74">
                  <c:v>42.740394088670001</c:v>
                </c:pt>
                <c:pt idx="75">
                  <c:v>43.2901477832513</c:v>
                </c:pt>
                <c:pt idx="76">
                  <c:v>43.839901477832598</c:v>
                </c:pt>
                <c:pt idx="77">
                  <c:v>44.389655172413804</c:v>
                </c:pt>
                <c:pt idx="78">
                  <c:v>44.939408866995102</c:v>
                </c:pt>
                <c:pt idx="79">
                  <c:v>45.4891625615764</c:v>
                </c:pt>
                <c:pt idx="80">
                  <c:v>46.038916256157698</c:v>
                </c:pt>
                <c:pt idx="81">
                  <c:v>46.588669950739003</c:v>
                </c:pt>
                <c:pt idx="82">
                  <c:v>47.138423645320202</c:v>
                </c:pt>
                <c:pt idx="83">
                  <c:v>47.6881773399015</c:v>
                </c:pt>
                <c:pt idx="84">
                  <c:v>48.237931034482799</c:v>
                </c:pt>
                <c:pt idx="85">
                  <c:v>48.787684729064097</c:v>
                </c:pt>
                <c:pt idx="86">
                  <c:v>49.337438423645402</c:v>
                </c:pt>
                <c:pt idx="87">
                  <c:v>49.887192118226601</c:v>
                </c:pt>
                <c:pt idx="88">
                  <c:v>50.436945812807899</c:v>
                </c:pt>
                <c:pt idx="89">
                  <c:v>50.986699507389197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234-42B3-9797-02E9D4D670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99824383"/>
        <c:axId val="496968079"/>
      </c:scatterChart>
      <c:valAx>
        <c:axId val="1499824383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/>
                  <a:t>Run time (ms)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6968079"/>
        <c:crosses val="autoZero"/>
        <c:crossBetween val="midCat"/>
      </c:valAx>
      <c:valAx>
        <c:axId val="496968079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/>
                  <a:t>Pump output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99824383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exp"/>
            <c:dispRSqr val="0"/>
            <c:dispEq val="0"/>
          </c:trendline>
          <c:xVal>
            <c:numRef>
              <c:f>'Exponential feed profile'!$A$9:$A$50</c:f>
              <c:numCache>
                <c:formatCode>General</c:formatCode>
                <c:ptCount val="42"/>
                <c:pt idx="0">
                  <c:v>0</c:v>
                </c:pt>
                <c:pt idx="1">
                  <c:v>0.5</c:v>
                </c:pt>
                <c:pt idx="2">
                  <c:v>1.5</c:v>
                </c:pt>
                <c:pt idx="3">
                  <c:v>2.5</c:v>
                </c:pt>
                <c:pt idx="4">
                  <c:v>3.5</c:v>
                </c:pt>
                <c:pt idx="5">
                  <c:v>4.5</c:v>
                </c:pt>
                <c:pt idx="6">
                  <c:v>5.5</c:v>
                </c:pt>
                <c:pt idx="7">
                  <c:v>6.5</c:v>
                </c:pt>
                <c:pt idx="8">
                  <c:v>7.5</c:v>
                </c:pt>
                <c:pt idx="9">
                  <c:v>8.5</c:v>
                </c:pt>
                <c:pt idx="10">
                  <c:v>9.5</c:v>
                </c:pt>
                <c:pt idx="11">
                  <c:v>10.5</c:v>
                </c:pt>
                <c:pt idx="12">
                  <c:v>11.5</c:v>
                </c:pt>
                <c:pt idx="13">
                  <c:v>12.5</c:v>
                </c:pt>
                <c:pt idx="14">
                  <c:v>13.5</c:v>
                </c:pt>
                <c:pt idx="15">
                  <c:v>14.5</c:v>
                </c:pt>
                <c:pt idx="16">
                  <c:v>15.5</c:v>
                </c:pt>
                <c:pt idx="17">
                  <c:v>16.5</c:v>
                </c:pt>
                <c:pt idx="18">
                  <c:v>17.5</c:v>
                </c:pt>
                <c:pt idx="19">
                  <c:v>18.5</c:v>
                </c:pt>
                <c:pt idx="20">
                  <c:v>19.5</c:v>
                </c:pt>
                <c:pt idx="21">
                  <c:v>20.5</c:v>
                </c:pt>
                <c:pt idx="22">
                  <c:v>21.5</c:v>
                </c:pt>
                <c:pt idx="23">
                  <c:v>22.5</c:v>
                </c:pt>
                <c:pt idx="24">
                  <c:v>23.5</c:v>
                </c:pt>
                <c:pt idx="25">
                  <c:v>24.5</c:v>
                </c:pt>
                <c:pt idx="26">
                  <c:v>25.5</c:v>
                </c:pt>
                <c:pt idx="27">
                  <c:v>26.5</c:v>
                </c:pt>
                <c:pt idx="28">
                  <c:v>27.5</c:v>
                </c:pt>
                <c:pt idx="29">
                  <c:v>28.5</c:v>
                </c:pt>
                <c:pt idx="30">
                  <c:v>29.5</c:v>
                </c:pt>
                <c:pt idx="31">
                  <c:v>30.5</c:v>
                </c:pt>
                <c:pt idx="32">
                  <c:v>31.5</c:v>
                </c:pt>
                <c:pt idx="33">
                  <c:v>32.5</c:v>
                </c:pt>
                <c:pt idx="34">
                  <c:v>33.5</c:v>
                </c:pt>
                <c:pt idx="35">
                  <c:v>34.5</c:v>
                </c:pt>
                <c:pt idx="36">
                  <c:v>35.5</c:v>
                </c:pt>
                <c:pt idx="37">
                  <c:v>36.5</c:v>
                </c:pt>
                <c:pt idx="38">
                  <c:v>37.5</c:v>
                </c:pt>
                <c:pt idx="39">
                  <c:v>38.5</c:v>
                </c:pt>
                <c:pt idx="40">
                  <c:v>39.5</c:v>
                </c:pt>
                <c:pt idx="41">
                  <c:v>40.5</c:v>
                </c:pt>
              </c:numCache>
            </c:numRef>
          </c:xVal>
          <c:yVal>
            <c:numRef>
              <c:f>'Exponential feed profile'!$B$9:$B$50</c:f>
              <c:numCache>
                <c:formatCode>General</c:formatCode>
                <c:ptCount val="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0.01</c:v>
                </c:pt>
                <c:pt idx="4">
                  <c:v>1.3498588075760033E-2</c:v>
                </c:pt>
                <c:pt idx="5">
                  <c:v>1.4918246976412704E-2</c:v>
                </c:pt>
                <c:pt idx="6">
                  <c:v>1.6487212707001282E-2</c:v>
                </c:pt>
                <c:pt idx="7">
                  <c:v>1.8221188003905091E-2</c:v>
                </c:pt>
                <c:pt idx="8">
                  <c:v>2.0137527074704765E-2</c:v>
                </c:pt>
                <c:pt idx="9">
                  <c:v>2.2255409284924678E-2</c:v>
                </c:pt>
                <c:pt idx="10">
                  <c:v>2.4596031111569498E-2</c:v>
                </c:pt>
                <c:pt idx="11">
                  <c:v>2.7182818284590453E-2</c:v>
                </c:pt>
                <c:pt idx="12">
                  <c:v>3.0041660239464335E-2</c:v>
                </c:pt>
                <c:pt idx="13">
                  <c:v>3.3201169227365483E-2</c:v>
                </c:pt>
                <c:pt idx="14">
                  <c:v>3.6692966676192443E-2</c:v>
                </c:pt>
                <c:pt idx="15">
                  <c:v>4.0551999668446755E-2</c:v>
                </c:pt>
                <c:pt idx="16">
                  <c:v>4.4816890703380644E-2</c:v>
                </c:pt>
                <c:pt idx="17">
                  <c:v>4.9530324243951152E-2</c:v>
                </c:pt>
                <c:pt idx="18">
                  <c:v>5.4739473917272012E-2</c:v>
                </c:pt>
                <c:pt idx="19">
                  <c:v>6.0496474644129467E-2</c:v>
                </c:pt>
                <c:pt idx="20">
                  <c:v>6.6858944422792707E-2</c:v>
                </c:pt>
                <c:pt idx="21">
                  <c:v>7.3890560989306506E-2</c:v>
                </c:pt>
                <c:pt idx="22">
                  <c:v>8.1661699125676515E-2</c:v>
                </c:pt>
                <c:pt idx="23">
                  <c:v>9.0250134994341216E-2</c:v>
                </c:pt>
                <c:pt idx="24">
                  <c:v>9.9741824548147243E-2</c:v>
                </c:pt>
                <c:pt idx="25">
                  <c:v>0.11023176380641606</c:v>
                </c:pt>
                <c:pt idx="26">
                  <c:v>0.12182493960703474</c:v>
                </c:pt>
                <c:pt idx="27">
                  <c:v>0.13463738035001691</c:v>
                </c:pt>
                <c:pt idx="28">
                  <c:v>0.14879731724872838</c:v>
                </c:pt>
                <c:pt idx="29">
                  <c:v>0.16444646771097055</c:v>
                </c:pt>
                <c:pt idx="30">
                  <c:v>0.18174145369443068</c:v>
                </c:pt>
                <c:pt idx="31">
                  <c:v>0.20085536923187669</c:v>
                </c:pt>
                <c:pt idx="32">
                  <c:v>0.22197951281441636</c:v>
                </c:pt>
                <c:pt idx="33">
                  <c:v>0.24532530197109353</c:v>
                </c:pt>
                <c:pt idx="34">
                  <c:v>0.27112638920657894</c:v>
                </c:pt>
                <c:pt idx="35">
                  <c:v>0.29964100047397024</c:v>
                </c:pt>
                <c:pt idx="36">
                  <c:v>0.3311545195869231</c:v>
                </c:pt>
                <c:pt idx="37">
                  <c:v>0.36598234443677991</c:v>
                </c:pt>
                <c:pt idx="38">
                  <c:v>0.40447304360067399</c:v>
                </c:pt>
                <c:pt idx="39">
                  <c:v>0.44701184493300838</c:v>
                </c:pt>
                <c:pt idx="40">
                  <c:v>0.49402449105530188</c:v>
                </c:pt>
                <c:pt idx="41">
                  <c:v>0.54598150033144233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7FF-47BD-96CD-7ABF4A244F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8781519"/>
        <c:axId val="128124095"/>
      </c:scatterChart>
      <c:valAx>
        <c:axId val="128781519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Run time (h)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8124095"/>
        <c:crosses val="autoZero"/>
        <c:crossBetween val="midCat"/>
      </c:valAx>
      <c:valAx>
        <c:axId val="128124095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Feed Rate (mL/min)</a:t>
                </a:r>
              </a:p>
            </c:rich>
          </c:tx>
          <c:layout>
            <c:manualLayout>
              <c:xMode val="edge"/>
              <c:yMode val="edge"/>
              <c:x val="1.9649122807017545E-2"/>
              <c:y val="0.2523010929603948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878151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733424</xdr:colOff>
      <xdr:row>7</xdr:row>
      <xdr:rowOff>38100</xdr:rowOff>
    </xdr:from>
    <xdr:to>
      <xdr:col>13</xdr:col>
      <xdr:colOff>9525</xdr:colOff>
      <xdr:row>24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C387520-AAF6-4765-B4A4-EE94930D7B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27</xdr:row>
      <xdr:rowOff>190500</xdr:rowOff>
    </xdr:from>
    <xdr:to>
      <xdr:col>13</xdr:col>
      <xdr:colOff>0</xdr:colOff>
      <xdr:row>45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798CD94-770C-4320-A4B7-82CDFD1A55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48</xdr:row>
      <xdr:rowOff>333376</xdr:rowOff>
    </xdr:from>
    <xdr:to>
      <xdr:col>13</xdr:col>
      <xdr:colOff>38100</xdr:colOff>
      <xdr:row>66</xdr:row>
      <xdr:rowOff>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50523478-7398-4881-9BFB-61F5F607E7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6</xdr:row>
      <xdr:rowOff>185737</xdr:rowOff>
    </xdr:from>
    <xdr:to>
      <xdr:col>10</xdr:col>
      <xdr:colOff>428625</xdr:colOff>
      <xdr:row>25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0580302-8913-4C3D-A1C7-52E675CA5DC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571500</xdr:colOff>
      <xdr:row>8</xdr:row>
      <xdr:rowOff>9525</xdr:rowOff>
    </xdr:from>
    <xdr:to>
      <xdr:col>11</xdr:col>
      <xdr:colOff>685800</xdr:colOff>
      <xdr:row>26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B68B82C-E83C-4139-BE09-605B7140B0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73BD05-E6A9-4A96-9F4C-96406E7ACCC5}">
  <dimension ref="A1:F99"/>
  <sheetViews>
    <sheetView workbookViewId="0">
      <selection activeCell="E3" sqref="E3"/>
    </sheetView>
  </sheetViews>
  <sheetFormatPr defaultColWidth="10.28515625" defaultRowHeight="15" x14ac:dyDescent="0.25"/>
  <cols>
    <col min="1" max="1" width="13.28515625" style="1" customWidth="1"/>
    <col min="2" max="2" width="14.5703125" style="1" customWidth="1"/>
    <col min="3" max="3" width="12.28515625" style="1" customWidth="1"/>
    <col min="4" max="4" width="17.28515625" style="1" customWidth="1"/>
    <col min="5" max="5" width="18.140625" style="1" customWidth="1"/>
    <col min="6" max="6" width="14.5703125" style="1" customWidth="1"/>
    <col min="7" max="7" width="11.28515625" style="1" customWidth="1"/>
    <col min="8" max="8" width="10.85546875" style="1" customWidth="1"/>
    <col min="9" max="9" width="16.140625" style="1" customWidth="1"/>
    <col min="10" max="10" width="13.85546875" style="1" customWidth="1"/>
    <col min="11" max="11" width="10.28515625" style="1"/>
    <col min="12" max="13" width="11.85546875" style="1" customWidth="1"/>
    <col min="14" max="14" width="13.7109375" style="1" customWidth="1"/>
    <col min="15" max="15" width="16.140625" style="1" customWidth="1"/>
    <col min="16" max="16" width="11.85546875" style="1" customWidth="1"/>
    <col min="17" max="16384" width="10.28515625" style="1"/>
  </cols>
  <sheetData>
    <row r="1" spans="1:6" ht="27" customHeight="1" x14ac:dyDescent="0.25">
      <c r="A1" s="52" t="s">
        <v>11</v>
      </c>
      <c r="B1" s="52"/>
      <c r="C1" s="52"/>
      <c r="D1" s="52"/>
      <c r="E1" s="20"/>
    </row>
    <row r="2" spans="1:6" ht="27" customHeight="1" x14ac:dyDescent="0.25">
      <c r="A2" s="47"/>
      <c r="B2" s="47"/>
      <c r="C2" s="47"/>
      <c r="D2" s="47"/>
      <c r="E2" s="20"/>
    </row>
    <row r="3" spans="1:6" x14ac:dyDescent="0.25">
      <c r="A3" s="48" t="s">
        <v>0</v>
      </c>
      <c r="B3" s="48" t="s">
        <v>1</v>
      </c>
    </row>
    <row r="4" spans="1:6" x14ac:dyDescent="0.25">
      <c r="A4" s="48" t="s">
        <v>2</v>
      </c>
      <c r="B4" s="48" t="s">
        <v>3</v>
      </c>
    </row>
    <row r="5" spans="1:6" x14ac:dyDescent="0.25">
      <c r="A5" s="48" t="s">
        <v>4</v>
      </c>
      <c r="B5" s="48" t="s">
        <v>12</v>
      </c>
    </row>
    <row r="6" spans="1:6" ht="15.75" thickBot="1" x14ac:dyDescent="0.3"/>
    <row r="7" spans="1:6" ht="19.5" thickBot="1" x14ac:dyDescent="0.3">
      <c r="B7" s="49" t="s">
        <v>18</v>
      </c>
      <c r="C7" s="50"/>
      <c r="D7" s="50"/>
      <c r="E7" s="50"/>
      <c r="F7" s="51"/>
    </row>
    <row r="8" spans="1:6" s="2" customFormat="1" ht="45" x14ac:dyDescent="0.25">
      <c r="B8" s="17" t="s">
        <v>8</v>
      </c>
      <c r="C8" s="18" t="s">
        <v>15</v>
      </c>
      <c r="D8" s="18" t="s">
        <v>13</v>
      </c>
      <c r="E8" s="18" t="s">
        <v>17</v>
      </c>
      <c r="F8" s="19" t="s">
        <v>5</v>
      </c>
    </row>
    <row r="9" spans="1:6" ht="23.25" customHeight="1" x14ac:dyDescent="0.25">
      <c r="B9" s="14" t="s">
        <v>16</v>
      </c>
      <c r="C9" s="15" t="s">
        <v>14</v>
      </c>
      <c r="D9" s="15" t="s">
        <v>20</v>
      </c>
      <c r="E9" s="15" t="s">
        <v>20</v>
      </c>
      <c r="F9" s="16" t="s">
        <v>21</v>
      </c>
    </row>
    <row r="10" spans="1:6" x14ac:dyDescent="0.25">
      <c r="B10" s="11">
        <v>45</v>
      </c>
      <c r="C10" s="3">
        <v>3</v>
      </c>
      <c r="D10" s="24">
        <v>19.385000000000002</v>
      </c>
      <c r="E10" s="24">
        <v>23.524999999999999</v>
      </c>
      <c r="F10" s="25">
        <f t="shared" ref="F10:F24" si="0">(E10-D10)/C10</f>
        <v>1.379999999999999</v>
      </c>
    </row>
    <row r="11" spans="1:6" x14ac:dyDescent="0.25">
      <c r="B11" s="11">
        <v>45</v>
      </c>
      <c r="C11" s="3">
        <v>9</v>
      </c>
      <c r="D11" s="24">
        <v>19.425000000000001</v>
      </c>
      <c r="E11" s="24">
        <v>31.901</v>
      </c>
      <c r="F11" s="25">
        <f t="shared" si="0"/>
        <v>1.386222222222222</v>
      </c>
    </row>
    <row r="12" spans="1:6" x14ac:dyDescent="0.25">
      <c r="B12" s="11">
        <v>40</v>
      </c>
      <c r="C12" s="3">
        <v>7.5</v>
      </c>
      <c r="D12" s="24">
        <v>19.414999999999999</v>
      </c>
      <c r="E12" s="24">
        <v>28.518000000000001</v>
      </c>
      <c r="F12" s="25">
        <f t="shared" si="0"/>
        <v>1.2137333333333336</v>
      </c>
    </row>
    <row r="13" spans="1:6" x14ac:dyDescent="0.25">
      <c r="B13" s="11">
        <v>40</v>
      </c>
      <c r="C13" s="3">
        <v>7</v>
      </c>
      <c r="D13" s="24">
        <v>19.605</v>
      </c>
      <c r="E13" s="24">
        <v>28.163</v>
      </c>
      <c r="F13" s="25">
        <f t="shared" si="0"/>
        <v>1.2225714285714286</v>
      </c>
    </row>
    <row r="14" spans="1:6" x14ac:dyDescent="0.25">
      <c r="B14" s="11">
        <v>40</v>
      </c>
      <c r="C14" s="3">
        <v>4.5</v>
      </c>
      <c r="D14" s="24">
        <v>19.391999999999999</v>
      </c>
      <c r="E14" s="24">
        <v>24.882000000000001</v>
      </c>
      <c r="F14" s="25">
        <f t="shared" si="0"/>
        <v>1.2200000000000004</v>
      </c>
    </row>
    <row r="15" spans="1:6" x14ac:dyDescent="0.25">
      <c r="B15" s="11">
        <v>30</v>
      </c>
      <c r="C15" s="3">
        <v>10.5</v>
      </c>
      <c r="D15" s="24">
        <v>19.506</v>
      </c>
      <c r="E15" s="24">
        <v>29.091999999999999</v>
      </c>
      <c r="F15" s="25">
        <f t="shared" si="0"/>
        <v>0.91295238095238085</v>
      </c>
    </row>
    <row r="16" spans="1:6" x14ac:dyDescent="0.25">
      <c r="B16" s="11">
        <v>25</v>
      </c>
      <c r="C16" s="3">
        <v>5.5</v>
      </c>
      <c r="D16" s="24">
        <v>19.457999999999998</v>
      </c>
      <c r="E16" s="24">
        <v>23.635000000000002</v>
      </c>
      <c r="F16" s="25">
        <f t="shared" si="0"/>
        <v>0.75945454545454605</v>
      </c>
    </row>
    <row r="17" spans="2:6" x14ac:dyDescent="0.25">
      <c r="B17" s="11">
        <v>20</v>
      </c>
      <c r="C17" s="3">
        <v>12</v>
      </c>
      <c r="D17" s="24">
        <v>19.402999999999999</v>
      </c>
      <c r="E17" s="24">
        <v>26.562999999999999</v>
      </c>
      <c r="F17" s="25">
        <f t="shared" si="0"/>
        <v>0.59666666666666668</v>
      </c>
    </row>
    <row r="18" spans="2:6" x14ac:dyDescent="0.25">
      <c r="B18" s="11">
        <v>15</v>
      </c>
      <c r="C18" s="3">
        <v>11</v>
      </c>
      <c r="D18" s="24">
        <v>19.376000000000001</v>
      </c>
      <c r="E18" s="24">
        <v>24.171199999999999</v>
      </c>
      <c r="F18" s="25">
        <f t="shared" si="0"/>
        <v>0.4359272727272725</v>
      </c>
    </row>
    <row r="19" spans="2:6" x14ac:dyDescent="0.25">
      <c r="B19" s="11">
        <v>12</v>
      </c>
      <c r="C19" s="3">
        <v>6</v>
      </c>
      <c r="D19" s="24">
        <v>19.494</v>
      </c>
      <c r="E19" s="24">
        <v>21.556999999999999</v>
      </c>
      <c r="F19" s="25">
        <f t="shared" si="0"/>
        <v>0.34383333333333316</v>
      </c>
    </row>
    <row r="20" spans="2:6" x14ac:dyDescent="0.25">
      <c r="B20" s="11">
        <v>10</v>
      </c>
      <c r="C20" s="3">
        <v>12.5</v>
      </c>
      <c r="D20" s="24">
        <v>19.378</v>
      </c>
      <c r="E20" s="24">
        <v>22.867999999999999</v>
      </c>
      <c r="F20" s="25">
        <f t="shared" si="0"/>
        <v>0.27919999999999989</v>
      </c>
    </row>
    <row r="21" spans="2:6" x14ac:dyDescent="0.25">
      <c r="B21" s="11">
        <v>5</v>
      </c>
      <c r="C21" s="3">
        <v>18.5</v>
      </c>
      <c r="D21" s="24">
        <v>19.439</v>
      </c>
      <c r="E21" s="24">
        <v>21.553000000000001</v>
      </c>
      <c r="F21" s="25">
        <f t="shared" si="0"/>
        <v>0.11427027027027031</v>
      </c>
    </row>
    <row r="22" spans="2:6" x14ac:dyDescent="0.25">
      <c r="B22" s="11">
        <v>2.5</v>
      </c>
      <c r="C22" s="3">
        <v>39</v>
      </c>
      <c r="D22" s="24">
        <v>19.510999999999999</v>
      </c>
      <c r="E22" s="24">
        <v>21.117000000000001</v>
      </c>
      <c r="F22" s="25">
        <f t="shared" si="0"/>
        <v>4.1179487179487224E-2</v>
      </c>
    </row>
    <row r="23" spans="2:6" x14ac:dyDescent="0.25">
      <c r="B23" s="11">
        <v>2.5</v>
      </c>
      <c r="C23" s="3">
        <v>57</v>
      </c>
      <c r="D23" s="24">
        <v>19.494</v>
      </c>
      <c r="E23" s="24">
        <v>21.887</v>
      </c>
      <c r="F23" s="25">
        <f t="shared" si="0"/>
        <v>4.1982456140350892E-2</v>
      </c>
    </row>
    <row r="24" spans="2:6" ht="15.75" thickBot="1" x14ac:dyDescent="0.3">
      <c r="B24" s="12">
        <v>1.8</v>
      </c>
      <c r="C24" s="4">
        <v>59</v>
      </c>
      <c r="D24" s="26">
        <v>19.459</v>
      </c>
      <c r="E24" s="26">
        <v>20.753</v>
      </c>
      <c r="F24" s="27">
        <f t="shared" si="0"/>
        <v>2.1932203389830516E-2</v>
      </c>
    </row>
    <row r="25" spans="2:6" x14ac:dyDescent="0.25">
      <c r="B25" s="13"/>
    </row>
    <row r="26" spans="2:6" x14ac:dyDescent="0.25">
      <c r="B26" s="13"/>
    </row>
    <row r="27" spans="2:6" ht="15.75" thickBot="1" x14ac:dyDescent="0.3">
      <c r="B27" s="13"/>
    </row>
    <row r="28" spans="2:6" ht="19.5" thickBot="1" x14ac:dyDescent="0.3">
      <c r="B28" s="49" t="s">
        <v>22</v>
      </c>
      <c r="C28" s="50"/>
      <c r="D28" s="50"/>
      <c r="E28" s="50"/>
      <c r="F28" s="51"/>
    </row>
    <row r="29" spans="2:6" ht="45" customHeight="1" x14ac:dyDescent="0.25">
      <c r="B29" s="17" t="s">
        <v>8</v>
      </c>
      <c r="C29" s="18" t="s">
        <v>15</v>
      </c>
      <c r="D29" s="18" t="s">
        <v>13</v>
      </c>
      <c r="E29" s="18" t="s">
        <v>17</v>
      </c>
      <c r="F29" s="19" t="s">
        <v>5</v>
      </c>
    </row>
    <row r="30" spans="2:6" ht="21.75" customHeight="1" x14ac:dyDescent="0.25">
      <c r="B30" s="14" t="s">
        <v>16</v>
      </c>
      <c r="C30" s="15" t="s">
        <v>14</v>
      </c>
      <c r="D30" s="15" t="s">
        <v>20</v>
      </c>
      <c r="E30" s="15" t="s">
        <v>20</v>
      </c>
      <c r="F30" s="16" t="s">
        <v>21</v>
      </c>
    </row>
    <row r="31" spans="2:6" x14ac:dyDescent="0.25">
      <c r="B31" s="11">
        <v>45</v>
      </c>
      <c r="C31" s="3">
        <v>5.5</v>
      </c>
      <c r="D31" s="24">
        <v>10.435</v>
      </c>
      <c r="E31" s="24">
        <v>18.446999999999999</v>
      </c>
      <c r="F31" s="25">
        <f t="shared" ref="F31:F62" si="1">(E31-D31)/C31</f>
        <v>1.4567272727272724</v>
      </c>
    </row>
    <row r="32" spans="2:6" x14ac:dyDescent="0.25">
      <c r="B32" s="11">
        <v>45</v>
      </c>
      <c r="C32" s="3">
        <v>3</v>
      </c>
      <c r="D32" s="24">
        <v>10.422000000000001</v>
      </c>
      <c r="E32" s="24">
        <v>14.797000000000001</v>
      </c>
      <c r="F32" s="25">
        <f t="shared" si="1"/>
        <v>1.4583333333333333</v>
      </c>
    </row>
    <row r="33" spans="2:6" x14ac:dyDescent="0.25">
      <c r="B33" s="11">
        <v>40</v>
      </c>
      <c r="C33" s="3">
        <v>5</v>
      </c>
      <c r="D33" s="24">
        <v>10.433999999999999</v>
      </c>
      <c r="E33" s="24">
        <v>16.852</v>
      </c>
      <c r="F33" s="25">
        <f t="shared" si="1"/>
        <v>1.2836000000000003</v>
      </c>
    </row>
    <row r="34" spans="2:6" x14ac:dyDescent="0.25">
      <c r="B34" s="11">
        <v>40</v>
      </c>
      <c r="C34" s="3">
        <v>6</v>
      </c>
      <c r="D34" s="24">
        <v>10.422000000000001</v>
      </c>
      <c r="E34" s="24">
        <v>18.152999999999999</v>
      </c>
      <c r="F34" s="25">
        <f t="shared" si="1"/>
        <v>1.2884999999999998</v>
      </c>
    </row>
    <row r="35" spans="2:6" x14ac:dyDescent="0.25">
      <c r="B35" s="11">
        <v>30</v>
      </c>
      <c r="C35" s="3">
        <v>11</v>
      </c>
      <c r="D35" s="24">
        <v>10.428000000000001</v>
      </c>
      <c r="E35" s="24">
        <v>21.016999999999999</v>
      </c>
      <c r="F35" s="25">
        <f t="shared" si="1"/>
        <v>0.96263636363636351</v>
      </c>
    </row>
    <row r="36" spans="2:6" x14ac:dyDescent="0.25">
      <c r="B36" s="11">
        <v>25</v>
      </c>
      <c r="C36" s="3">
        <v>8.5</v>
      </c>
      <c r="D36" s="24">
        <v>10.428000000000001</v>
      </c>
      <c r="E36" s="24">
        <v>17.18</v>
      </c>
      <c r="F36" s="25">
        <f t="shared" si="1"/>
        <v>0.79435294117647048</v>
      </c>
    </row>
    <row r="37" spans="2:6" x14ac:dyDescent="0.25">
      <c r="B37" s="11">
        <v>15</v>
      </c>
      <c r="C37" s="3">
        <v>4</v>
      </c>
      <c r="D37" s="24">
        <v>10.438000000000001</v>
      </c>
      <c r="E37" s="24">
        <v>12.265000000000001</v>
      </c>
      <c r="F37" s="25">
        <f t="shared" si="1"/>
        <v>0.45674999999999999</v>
      </c>
    </row>
    <row r="38" spans="2:6" x14ac:dyDescent="0.25">
      <c r="B38" s="11">
        <v>12</v>
      </c>
      <c r="C38" s="3">
        <v>6.5</v>
      </c>
      <c r="D38" s="24">
        <v>10.442</v>
      </c>
      <c r="E38" s="24">
        <v>12.795</v>
      </c>
      <c r="F38" s="25">
        <f t="shared" si="1"/>
        <v>0.36199999999999999</v>
      </c>
    </row>
    <row r="39" spans="2:6" x14ac:dyDescent="0.25">
      <c r="B39" s="11">
        <v>10</v>
      </c>
      <c r="C39" s="3">
        <v>8</v>
      </c>
      <c r="D39" s="24">
        <v>10.426</v>
      </c>
      <c r="E39" s="24">
        <v>12.792999999999999</v>
      </c>
      <c r="F39" s="25">
        <f t="shared" si="1"/>
        <v>0.29587499999999989</v>
      </c>
    </row>
    <row r="40" spans="2:6" x14ac:dyDescent="0.25">
      <c r="B40" s="11">
        <v>5</v>
      </c>
      <c r="C40" s="3">
        <v>18</v>
      </c>
      <c r="D40" s="24">
        <v>10.452</v>
      </c>
      <c r="E40" s="24">
        <v>12.731</v>
      </c>
      <c r="F40" s="25">
        <f t="shared" si="1"/>
        <v>0.12661111111111112</v>
      </c>
    </row>
    <row r="41" spans="2:6" x14ac:dyDescent="0.25">
      <c r="B41" s="11">
        <v>2.5</v>
      </c>
      <c r="C41" s="3">
        <v>39</v>
      </c>
      <c r="D41" s="24">
        <v>10.438000000000001</v>
      </c>
      <c r="E41" s="24">
        <v>12.223000000000001</v>
      </c>
      <c r="F41" s="25">
        <f t="shared" si="1"/>
        <v>4.576923076923077E-2</v>
      </c>
    </row>
    <row r="42" spans="2:6" x14ac:dyDescent="0.25">
      <c r="B42" s="11">
        <v>2.5</v>
      </c>
      <c r="C42" s="3">
        <v>71</v>
      </c>
      <c r="D42" s="24">
        <v>10.432</v>
      </c>
      <c r="E42" s="24">
        <v>13.616</v>
      </c>
      <c r="F42" s="25">
        <f t="shared" si="1"/>
        <v>4.4845070422535202E-2</v>
      </c>
    </row>
    <row r="43" spans="2:6" x14ac:dyDescent="0.25">
      <c r="B43" s="11">
        <v>1.8</v>
      </c>
      <c r="C43" s="3">
        <v>59</v>
      </c>
      <c r="D43" s="24">
        <v>10.423999999999999</v>
      </c>
      <c r="E43" s="24">
        <v>11.821999999999999</v>
      </c>
      <c r="F43" s="25">
        <f t="shared" si="1"/>
        <v>2.3694915254237284E-2</v>
      </c>
    </row>
    <row r="44" spans="2:6" x14ac:dyDescent="0.25">
      <c r="B44" s="11">
        <v>43</v>
      </c>
      <c r="C44" s="3">
        <v>3</v>
      </c>
      <c r="D44" s="24">
        <v>10.430999999999999</v>
      </c>
      <c r="E44" s="24">
        <v>14.614000000000001</v>
      </c>
      <c r="F44" s="25">
        <f t="shared" si="1"/>
        <v>1.3943333333333339</v>
      </c>
    </row>
    <row r="45" spans="2:6" ht="15.75" thickBot="1" x14ac:dyDescent="0.3">
      <c r="B45" s="12">
        <v>43</v>
      </c>
      <c r="C45" s="4">
        <v>4</v>
      </c>
      <c r="D45" s="26">
        <v>10.436999999999999</v>
      </c>
      <c r="E45" s="26">
        <v>16.026</v>
      </c>
      <c r="F45" s="27">
        <f t="shared" si="1"/>
        <v>1.3972500000000001</v>
      </c>
    </row>
    <row r="46" spans="2:6" x14ac:dyDescent="0.25">
      <c r="B46" s="13"/>
    </row>
    <row r="47" spans="2:6" ht="15.75" thickBot="1" x14ac:dyDescent="0.3">
      <c r="B47" s="13"/>
    </row>
    <row r="48" spans="2:6" ht="19.5" thickBot="1" x14ac:dyDescent="0.3">
      <c r="B48" s="49" t="s">
        <v>19</v>
      </c>
      <c r="C48" s="50"/>
      <c r="D48" s="50"/>
      <c r="E48" s="50"/>
      <c r="F48" s="51"/>
    </row>
    <row r="49" spans="2:6" ht="45" customHeight="1" x14ac:dyDescent="0.25">
      <c r="B49" s="17" t="s">
        <v>8</v>
      </c>
      <c r="C49" s="18" t="s">
        <v>15</v>
      </c>
      <c r="D49" s="18" t="s">
        <v>13</v>
      </c>
      <c r="E49" s="18" t="s">
        <v>17</v>
      </c>
      <c r="F49" s="19" t="s">
        <v>5</v>
      </c>
    </row>
    <row r="50" spans="2:6" ht="20.25" customHeight="1" x14ac:dyDescent="0.25">
      <c r="B50" s="14" t="s">
        <v>16</v>
      </c>
      <c r="C50" s="15" t="s">
        <v>14</v>
      </c>
      <c r="D50" s="15" t="s">
        <v>20</v>
      </c>
      <c r="E50" s="15" t="s">
        <v>20</v>
      </c>
      <c r="F50" s="16" t="s">
        <v>21</v>
      </c>
    </row>
    <row r="51" spans="2:6" x14ac:dyDescent="0.25">
      <c r="B51" s="11">
        <v>50</v>
      </c>
      <c r="C51" s="3">
        <v>5</v>
      </c>
      <c r="D51" s="24">
        <v>10.426</v>
      </c>
      <c r="E51" s="24">
        <v>17.975000000000001</v>
      </c>
      <c r="F51" s="25">
        <f t="shared" si="1"/>
        <v>1.5098000000000003</v>
      </c>
    </row>
    <row r="52" spans="2:6" x14ac:dyDescent="0.25">
      <c r="B52" s="11">
        <v>45</v>
      </c>
      <c r="C52" s="3">
        <v>4</v>
      </c>
      <c r="D52" s="24">
        <v>10.433999999999999</v>
      </c>
      <c r="E52" s="24">
        <v>15.849</v>
      </c>
      <c r="F52" s="25">
        <f t="shared" si="1"/>
        <v>1.3537500000000002</v>
      </c>
    </row>
    <row r="53" spans="2:6" x14ac:dyDescent="0.25">
      <c r="B53" s="11">
        <v>45</v>
      </c>
      <c r="C53" s="3">
        <v>3</v>
      </c>
      <c r="D53" s="24">
        <v>10.433999999999999</v>
      </c>
      <c r="E53" s="24">
        <v>14.478999999999999</v>
      </c>
      <c r="F53" s="25">
        <f t="shared" si="1"/>
        <v>1.3483333333333334</v>
      </c>
    </row>
    <row r="54" spans="2:6" x14ac:dyDescent="0.25">
      <c r="B54" s="11">
        <v>40</v>
      </c>
      <c r="C54" s="3">
        <v>5</v>
      </c>
      <c r="D54" s="24">
        <v>10.433999999999999</v>
      </c>
      <c r="E54" s="24">
        <v>16.384</v>
      </c>
      <c r="F54" s="25">
        <f t="shared" si="1"/>
        <v>1.1900000000000002</v>
      </c>
    </row>
    <row r="55" spans="2:6" x14ac:dyDescent="0.25">
      <c r="B55" s="11">
        <v>40</v>
      </c>
      <c r="C55" s="3">
        <v>6</v>
      </c>
      <c r="D55" s="24">
        <v>10.433999999999999</v>
      </c>
      <c r="E55" s="24">
        <v>17.605</v>
      </c>
      <c r="F55" s="25">
        <f t="shared" si="1"/>
        <v>1.1951666666666669</v>
      </c>
    </row>
    <row r="56" spans="2:6" x14ac:dyDescent="0.25">
      <c r="B56" s="11">
        <v>30</v>
      </c>
      <c r="C56" s="3">
        <v>4</v>
      </c>
      <c r="D56" s="24">
        <v>10.423</v>
      </c>
      <c r="E56" s="24">
        <v>14</v>
      </c>
      <c r="F56" s="25">
        <f t="shared" si="1"/>
        <v>0.89424999999999999</v>
      </c>
    </row>
    <row r="57" spans="2:6" x14ac:dyDescent="0.25">
      <c r="B57" s="11">
        <v>30</v>
      </c>
      <c r="C57" s="3">
        <v>6.5</v>
      </c>
      <c r="D57" s="24">
        <v>10.426</v>
      </c>
      <c r="E57" s="24">
        <v>16.260999999999999</v>
      </c>
      <c r="F57" s="25">
        <f t="shared" si="1"/>
        <v>0.89769230769230757</v>
      </c>
    </row>
    <row r="58" spans="2:6" x14ac:dyDescent="0.25">
      <c r="B58" s="11">
        <v>25</v>
      </c>
      <c r="C58" s="3">
        <v>8.5</v>
      </c>
      <c r="D58" s="24">
        <v>10.423999999999999</v>
      </c>
      <c r="E58" s="24">
        <v>16.747</v>
      </c>
      <c r="F58" s="25">
        <f t="shared" si="1"/>
        <v>0.74388235294117655</v>
      </c>
    </row>
    <row r="59" spans="2:6" x14ac:dyDescent="0.25">
      <c r="B59" s="11">
        <v>20</v>
      </c>
      <c r="C59" s="3">
        <v>5</v>
      </c>
      <c r="D59" s="24">
        <v>10.435</v>
      </c>
      <c r="E59" s="24">
        <v>13.355</v>
      </c>
      <c r="F59" s="25">
        <f t="shared" si="1"/>
        <v>0.58399999999999996</v>
      </c>
    </row>
    <row r="60" spans="2:6" x14ac:dyDescent="0.25">
      <c r="B60" s="11">
        <v>15</v>
      </c>
      <c r="C60" s="3">
        <v>5.5</v>
      </c>
      <c r="D60" s="24">
        <v>10.436999999999999</v>
      </c>
      <c r="E60" s="24">
        <v>12.8</v>
      </c>
      <c r="F60" s="25">
        <f t="shared" si="1"/>
        <v>0.42963636363636387</v>
      </c>
    </row>
    <row r="61" spans="2:6" x14ac:dyDescent="0.25">
      <c r="B61" s="11">
        <v>12</v>
      </c>
      <c r="C61" s="3">
        <v>9.5</v>
      </c>
      <c r="D61" s="24">
        <v>10.43</v>
      </c>
      <c r="E61" s="24">
        <v>13.66</v>
      </c>
      <c r="F61" s="25">
        <f t="shared" si="1"/>
        <v>0.34</v>
      </c>
    </row>
    <row r="62" spans="2:6" x14ac:dyDescent="0.25">
      <c r="B62" s="11">
        <v>10</v>
      </c>
      <c r="C62" s="3">
        <v>8</v>
      </c>
      <c r="D62" s="24">
        <v>10.429</v>
      </c>
      <c r="E62" s="24">
        <v>12.673</v>
      </c>
      <c r="F62" s="25">
        <f t="shared" si="1"/>
        <v>0.28049999999999997</v>
      </c>
    </row>
    <row r="63" spans="2:6" x14ac:dyDescent="0.25">
      <c r="B63" s="11">
        <v>5</v>
      </c>
      <c r="C63" s="3">
        <v>18</v>
      </c>
      <c r="D63" s="24">
        <v>10.454000000000001</v>
      </c>
      <c r="E63" s="24">
        <v>12.603999999999999</v>
      </c>
      <c r="F63" s="25">
        <f>(E63-D63)/C63</f>
        <v>0.11944444444444437</v>
      </c>
    </row>
    <row r="64" spans="2:6" x14ac:dyDescent="0.25">
      <c r="B64" s="11">
        <v>2.5</v>
      </c>
      <c r="C64" s="3">
        <v>39.5</v>
      </c>
      <c r="D64" s="24">
        <v>10.476000000000001</v>
      </c>
      <c r="E64" s="24">
        <v>12.18</v>
      </c>
      <c r="F64" s="25">
        <f>(E64-D64)/C64</f>
        <v>4.3139240506329085E-2</v>
      </c>
    </row>
    <row r="65" spans="2:6" x14ac:dyDescent="0.25">
      <c r="B65" s="11">
        <v>2.5</v>
      </c>
      <c r="C65" s="3">
        <v>71</v>
      </c>
      <c r="D65" s="24">
        <v>10.44</v>
      </c>
      <c r="E65" s="24">
        <v>13.545</v>
      </c>
      <c r="F65" s="25">
        <f>(E65-D65)/C65</f>
        <v>4.3732394366197191E-2</v>
      </c>
    </row>
    <row r="66" spans="2:6" ht="15.75" thickBot="1" x14ac:dyDescent="0.3">
      <c r="B66" s="12">
        <v>1.8</v>
      </c>
      <c r="C66" s="4">
        <v>59</v>
      </c>
      <c r="D66" s="26">
        <v>10.423</v>
      </c>
      <c r="E66" s="26">
        <v>11.651999999999999</v>
      </c>
      <c r="F66" s="27">
        <f>(E66-D66)/C66</f>
        <v>2.0830508474576258E-2</v>
      </c>
    </row>
    <row r="67" spans="2:6" x14ac:dyDescent="0.25">
      <c r="B67" s="13"/>
    </row>
    <row r="68" spans="2:6" x14ac:dyDescent="0.25">
      <c r="B68" s="13"/>
    </row>
    <row r="69" spans="2:6" x14ac:dyDescent="0.25">
      <c r="B69" s="13"/>
    </row>
    <row r="70" spans="2:6" x14ac:dyDescent="0.25">
      <c r="B70" s="13"/>
    </row>
    <row r="71" spans="2:6" x14ac:dyDescent="0.25">
      <c r="B71" s="13"/>
    </row>
    <row r="72" spans="2:6" x14ac:dyDescent="0.25">
      <c r="B72" s="13"/>
    </row>
    <row r="73" spans="2:6" x14ac:dyDescent="0.25">
      <c r="B73" s="13"/>
    </row>
    <row r="74" spans="2:6" x14ac:dyDescent="0.25">
      <c r="B74" s="13"/>
    </row>
    <row r="75" spans="2:6" x14ac:dyDescent="0.25">
      <c r="B75" s="13"/>
    </row>
    <row r="76" spans="2:6" x14ac:dyDescent="0.25">
      <c r="B76" s="13"/>
    </row>
    <row r="77" spans="2:6" x14ac:dyDescent="0.25">
      <c r="B77" s="13"/>
    </row>
    <row r="78" spans="2:6" x14ac:dyDescent="0.25">
      <c r="B78" s="13"/>
    </row>
    <row r="79" spans="2:6" x14ac:dyDescent="0.25">
      <c r="B79" s="13"/>
    </row>
    <row r="80" spans="2:6" x14ac:dyDescent="0.25">
      <c r="B80" s="13"/>
    </row>
    <row r="81" spans="2:2" x14ac:dyDescent="0.25">
      <c r="B81" s="13"/>
    </row>
    <row r="82" spans="2:2" x14ac:dyDescent="0.25">
      <c r="B82" s="13"/>
    </row>
    <row r="83" spans="2:2" x14ac:dyDescent="0.25">
      <c r="B83" s="13"/>
    </row>
    <row r="84" spans="2:2" x14ac:dyDescent="0.25">
      <c r="B84" s="13"/>
    </row>
    <row r="85" spans="2:2" x14ac:dyDescent="0.25">
      <c r="B85" s="13"/>
    </row>
    <row r="86" spans="2:2" x14ac:dyDescent="0.25">
      <c r="B86" s="13"/>
    </row>
    <row r="87" spans="2:2" x14ac:dyDescent="0.25">
      <c r="B87" s="13"/>
    </row>
    <row r="88" spans="2:2" x14ac:dyDescent="0.25">
      <c r="B88" s="13"/>
    </row>
    <row r="89" spans="2:2" x14ac:dyDescent="0.25">
      <c r="B89" s="13"/>
    </row>
    <row r="90" spans="2:2" x14ac:dyDescent="0.25">
      <c r="B90" s="13"/>
    </row>
    <row r="91" spans="2:2" x14ac:dyDescent="0.25">
      <c r="B91" s="13"/>
    </row>
    <row r="92" spans="2:2" x14ac:dyDescent="0.25">
      <c r="B92" s="13"/>
    </row>
    <row r="93" spans="2:2" x14ac:dyDescent="0.25">
      <c r="B93" s="13"/>
    </row>
    <row r="94" spans="2:2" x14ac:dyDescent="0.25">
      <c r="B94" s="13"/>
    </row>
    <row r="95" spans="2:2" x14ac:dyDescent="0.25">
      <c r="B95" s="13"/>
    </row>
    <row r="96" spans="2:2" x14ac:dyDescent="0.25">
      <c r="B96" s="13"/>
    </row>
    <row r="97" spans="2:2" x14ac:dyDescent="0.25">
      <c r="B97" s="13"/>
    </row>
    <row r="98" spans="2:2" x14ac:dyDescent="0.25">
      <c r="B98" s="13"/>
    </row>
    <row r="99" spans="2:2" x14ac:dyDescent="0.25">
      <c r="B99" s="13"/>
    </row>
  </sheetData>
  <mergeCells count="4">
    <mergeCell ref="B7:F7"/>
    <mergeCell ref="B28:F28"/>
    <mergeCell ref="B48:F48"/>
    <mergeCell ref="A1:D1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066A29-82E6-49A4-AE3A-CC64C418EA0B}">
  <dimension ref="A1:M93"/>
  <sheetViews>
    <sheetView workbookViewId="0">
      <selection activeCell="H30" sqref="H30"/>
    </sheetView>
  </sheetViews>
  <sheetFormatPr defaultRowHeight="15" x14ac:dyDescent="0.25"/>
  <cols>
    <col min="1" max="1" width="12.7109375" bestFit="1" customWidth="1"/>
  </cols>
  <sheetData>
    <row r="1" spans="1:13" ht="21" x14ac:dyDescent="0.25">
      <c r="A1" s="54" t="s">
        <v>41</v>
      </c>
      <c r="B1" s="54"/>
      <c r="C1" s="54"/>
      <c r="D1" s="54"/>
      <c r="E1" s="54"/>
    </row>
    <row r="3" spans="1:13" x14ac:dyDescent="0.25">
      <c r="A3" t="s">
        <v>9</v>
      </c>
      <c r="B3" t="s">
        <v>10</v>
      </c>
    </row>
    <row r="4" spans="1:13" x14ac:dyDescent="0.25">
      <c r="A4">
        <v>3600</v>
      </c>
      <c r="B4">
        <v>3.6</v>
      </c>
      <c r="C4" t="s">
        <v>32</v>
      </c>
    </row>
    <row r="5" spans="1:13" x14ac:dyDescent="0.25">
      <c r="A5">
        <v>7200</v>
      </c>
      <c r="B5">
        <v>3.6</v>
      </c>
      <c r="C5" t="s">
        <v>33</v>
      </c>
    </row>
    <row r="6" spans="1:13" x14ac:dyDescent="0.25">
      <c r="A6">
        <v>10800</v>
      </c>
      <c r="B6">
        <v>3.6</v>
      </c>
    </row>
    <row r="7" spans="1:13" x14ac:dyDescent="0.25">
      <c r="A7">
        <v>14400</v>
      </c>
      <c r="B7">
        <v>3.6</v>
      </c>
    </row>
    <row r="8" spans="1:13" x14ac:dyDescent="0.25">
      <c r="A8">
        <v>18000</v>
      </c>
      <c r="B8">
        <v>3.7</v>
      </c>
      <c r="M8" t="s">
        <v>34</v>
      </c>
    </row>
    <row r="9" spans="1:13" x14ac:dyDescent="0.25">
      <c r="A9">
        <v>21600</v>
      </c>
      <c r="B9">
        <v>4.3</v>
      </c>
    </row>
    <row r="10" spans="1:13" x14ac:dyDescent="0.25">
      <c r="A10">
        <v>25200</v>
      </c>
      <c r="B10">
        <v>4.9000000000000004</v>
      </c>
    </row>
    <row r="11" spans="1:13" x14ac:dyDescent="0.25">
      <c r="A11">
        <v>28800</v>
      </c>
      <c r="B11">
        <v>5.5</v>
      </c>
    </row>
    <row r="12" spans="1:13" x14ac:dyDescent="0.25">
      <c r="A12">
        <v>32400</v>
      </c>
      <c r="B12">
        <v>6.1</v>
      </c>
    </row>
    <row r="13" spans="1:13" x14ac:dyDescent="0.25">
      <c r="A13">
        <v>36000</v>
      </c>
      <c r="B13">
        <v>6.7</v>
      </c>
    </row>
    <row r="14" spans="1:13" x14ac:dyDescent="0.25">
      <c r="A14">
        <v>39600</v>
      </c>
      <c r="B14">
        <v>7.2</v>
      </c>
    </row>
    <row r="15" spans="1:13" x14ac:dyDescent="0.25">
      <c r="A15">
        <v>43200</v>
      </c>
      <c r="B15">
        <v>7.8</v>
      </c>
    </row>
    <row r="16" spans="1:13" x14ac:dyDescent="0.25">
      <c r="A16">
        <v>46800</v>
      </c>
      <c r="B16">
        <v>8.4</v>
      </c>
    </row>
    <row r="17" spans="1:2" x14ac:dyDescent="0.25">
      <c r="A17">
        <v>50400</v>
      </c>
      <c r="B17">
        <v>9</v>
      </c>
    </row>
    <row r="18" spans="1:2" x14ac:dyDescent="0.25">
      <c r="A18">
        <v>54000</v>
      </c>
      <c r="B18">
        <v>9.6</v>
      </c>
    </row>
    <row r="19" spans="1:2" x14ac:dyDescent="0.25">
      <c r="A19">
        <v>57600</v>
      </c>
      <c r="B19">
        <v>10.199999999999999</v>
      </c>
    </row>
    <row r="20" spans="1:2" x14ac:dyDescent="0.25">
      <c r="A20">
        <v>61200</v>
      </c>
      <c r="B20">
        <v>10.7</v>
      </c>
    </row>
    <row r="21" spans="1:2" x14ac:dyDescent="0.25">
      <c r="A21">
        <v>64800</v>
      </c>
      <c r="B21">
        <v>11.3</v>
      </c>
    </row>
    <row r="22" spans="1:2" x14ac:dyDescent="0.25">
      <c r="A22">
        <v>68400</v>
      </c>
      <c r="B22">
        <v>11.9</v>
      </c>
    </row>
    <row r="23" spans="1:2" x14ac:dyDescent="0.25">
      <c r="A23">
        <v>72000</v>
      </c>
      <c r="B23">
        <v>12.5</v>
      </c>
    </row>
    <row r="24" spans="1:2" x14ac:dyDescent="0.25">
      <c r="A24">
        <v>75600</v>
      </c>
      <c r="B24">
        <v>13.1</v>
      </c>
    </row>
    <row r="25" spans="1:2" x14ac:dyDescent="0.25">
      <c r="A25">
        <v>79200</v>
      </c>
      <c r="B25">
        <v>13.7</v>
      </c>
    </row>
    <row r="26" spans="1:2" x14ac:dyDescent="0.25">
      <c r="A26">
        <v>82800</v>
      </c>
      <c r="B26">
        <v>14.2</v>
      </c>
    </row>
    <row r="27" spans="1:2" x14ac:dyDescent="0.25">
      <c r="A27">
        <v>86400</v>
      </c>
      <c r="B27">
        <v>14.8</v>
      </c>
    </row>
    <row r="28" spans="1:2" x14ac:dyDescent="0.25">
      <c r="A28">
        <v>90000</v>
      </c>
      <c r="B28">
        <v>15.4</v>
      </c>
    </row>
    <row r="29" spans="1:2" x14ac:dyDescent="0.25">
      <c r="A29">
        <v>93600</v>
      </c>
      <c r="B29">
        <v>16</v>
      </c>
    </row>
    <row r="30" spans="1:2" x14ac:dyDescent="0.25">
      <c r="A30">
        <v>97200</v>
      </c>
      <c r="B30">
        <v>16.600000000000001</v>
      </c>
    </row>
    <row r="31" spans="1:2" x14ac:dyDescent="0.25">
      <c r="A31">
        <v>100800</v>
      </c>
      <c r="B31">
        <v>17.2</v>
      </c>
    </row>
    <row r="32" spans="1:2" x14ac:dyDescent="0.25">
      <c r="A32">
        <v>104400</v>
      </c>
      <c r="B32">
        <v>17.7</v>
      </c>
    </row>
    <row r="33" spans="1:2" x14ac:dyDescent="0.25">
      <c r="A33">
        <v>108000</v>
      </c>
      <c r="B33">
        <v>18.0014778325123</v>
      </c>
    </row>
    <row r="34" spans="1:2" x14ac:dyDescent="0.25">
      <c r="A34">
        <v>111600</v>
      </c>
      <c r="B34">
        <v>18.551231527093599</v>
      </c>
    </row>
    <row r="35" spans="1:2" x14ac:dyDescent="0.25">
      <c r="A35">
        <v>115200</v>
      </c>
      <c r="B35">
        <v>19.1009852216749</v>
      </c>
    </row>
    <row r="36" spans="1:2" x14ac:dyDescent="0.25">
      <c r="A36">
        <v>118800</v>
      </c>
      <c r="B36">
        <v>19.650738916256199</v>
      </c>
    </row>
    <row r="37" spans="1:2" x14ac:dyDescent="0.25">
      <c r="A37">
        <v>122400</v>
      </c>
      <c r="B37">
        <v>20.2004926108375</v>
      </c>
    </row>
    <row r="38" spans="1:2" x14ac:dyDescent="0.25">
      <c r="A38">
        <v>126000</v>
      </c>
      <c r="B38">
        <v>20.750246305418798</v>
      </c>
    </row>
    <row r="39" spans="1:2" x14ac:dyDescent="0.25">
      <c r="A39">
        <v>129600</v>
      </c>
      <c r="B39">
        <v>21.3</v>
      </c>
    </row>
    <row r="40" spans="1:2" x14ac:dyDescent="0.25">
      <c r="A40">
        <v>133200</v>
      </c>
      <c r="B40">
        <v>21.849753694581299</v>
      </c>
    </row>
    <row r="41" spans="1:2" x14ac:dyDescent="0.25">
      <c r="A41">
        <v>136800</v>
      </c>
      <c r="B41">
        <v>22.399507389162601</v>
      </c>
    </row>
    <row r="42" spans="1:2" x14ac:dyDescent="0.25">
      <c r="A42">
        <v>140400</v>
      </c>
      <c r="B42">
        <v>22.949261083743899</v>
      </c>
    </row>
    <row r="43" spans="1:2" x14ac:dyDescent="0.25">
      <c r="A43">
        <v>144000</v>
      </c>
      <c r="B43">
        <v>23.499014778325201</v>
      </c>
    </row>
    <row r="44" spans="1:2" x14ac:dyDescent="0.25">
      <c r="A44">
        <v>147600</v>
      </c>
      <c r="B44">
        <v>24.048768472906399</v>
      </c>
    </row>
    <row r="45" spans="1:2" x14ac:dyDescent="0.25">
      <c r="A45">
        <v>151200</v>
      </c>
      <c r="B45">
        <v>24.598522167487701</v>
      </c>
    </row>
    <row r="46" spans="1:2" x14ac:dyDescent="0.25">
      <c r="A46">
        <v>154800</v>
      </c>
      <c r="B46">
        <v>25.148275862068999</v>
      </c>
    </row>
    <row r="47" spans="1:2" x14ac:dyDescent="0.25">
      <c r="A47">
        <v>158400</v>
      </c>
      <c r="B47">
        <v>25.698029556650301</v>
      </c>
    </row>
    <row r="48" spans="1:2" x14ac:dyDescent="0.25">
      <c r="A48">
        <v>162000</v>
      </c>
      <c r="B48">
        <v>26.247783251231599</v>
      </c>
    </row>
    <row r="49" spans="1:2" x14ac:dyDescent="0.25">
      <c r="A49">
        <v>165600</v>
      </c>
      <c r="B49">
        <v>26.797536945812801</v>
      </c>
    </row>
    <row r="50" spans="1:2" x14ac:dyDescent="0.25">
      <c r="A50">
        <v>169200</v>
      </c>
      <c r="B50">
        <v>27.3472906403941</v>
      </c>
    </row>
    <row r="51" spans="1:2" x14ac:dyDescent="0.25">
      <c r="A51">
        <v>172800</v>
      </c>
      <c r="B51">
        <v>27.897044334975401</v>
      </c>
    </row>
    <row r="52" spans="1:2" x14ac:dyDescent="0.25">
      <c r="A52">
        <v>176400</v>
      </c>
      <c r="B52">
        <v>28.4467980295567</v>
      </c>
    </row>
    <row r="53" spans="1:2" x14ac:dyDescent="0.25">
      <c r="A53">
        <v>180000</v>
      </c>
      <c r="B53">
        <v>28.996551724138001</v>
      </c>
    </row>
    <row r="54" spans="1:2" x14ac:dyDescent="0.25">
      <c r="A54">
        <v>183600</v>
      </c>
      <c r="B54">
        <v>29.5463054187192</v>
      </c>
    </row>
    <row r="55" spans="1:2" x14ac:dyDescent="0.25">
      <c r="A55">
        <v>187200</v>
      </c>
      <c r="B55">
        <v>30.096059113300502</v>
      </c>
    </row>
    <row r="56" spans="1:2" x14ac:dyDescent="0.25">
      <c r="A56">
        <v>190800</v>
      </c>
      <c r="B56">
        <v>30.6458128078818</v>
      </c>
    </row>
    <row r="57" spans="1:2" x14ac:dyDescent="0.25">
      <c r="A57">
        <v>194400</v>
      </c>
      <c r="B57">
        <v>31.195566502463102</v>
      </c>
    </row>
    <row r="58" spans="1:2" x14ac:dyDescent="0.25">
      <c r="A58">
        <v>198000</v>
      </c>
      <c r="B58">
        <v>31.7453201970444</v>
      </c>
    </row>
    <row r="59" spans="1:2" x14ac:dyDescent="0.25">
      <c r="A59">
        <v>201600</v>
      </c>
      <c r="B59">
        <v>32.295073891625698</v>
      </c>
    </row>
    <row r="60" spans="1:2" x14ac:dyDescent="0.25">
      <c r="A60">
        <v>205200</v>
      </c>
      <c r="B60">
        <v>32.844827586206897</v>
      </c>
    </row>
    <row r="61" spans="1:2" x14ac:dyDescent="0.25">
      <c r="A61">
        <v>208800</v>
      </c>
      <c r="B61">
        <v>33.394581280788202</v>
      </c>
    </row>
    <row r="62" spans="1:2" x14ac:dyDescent="0.25">
      <c r="A62">
        <v>212400</v>
      </c>
      <c r="B62">
        <v>33.9443349753695</v>
      </c>
    </row>
    <row r="63" spans="1:2" x14ac:dyDescent="0.25">
      <c r="A63">
        <v>216000</v>
      </c>
      <c r="B63">
        <v>34.494088669950798</v>
      </c>
    </row>
    <row r="64" spans="1:2" x14ac:dyDescent="0.25">
      <c r="A64">
        <v>219600</v>
      </c>
      <c r="B64">
        <v>35.043842364532097</v>
      </c>
    </row>
    <row r="65" spans="1:2" x14ac:dyDescent="0.25">
      <c r="A65">
        <v>223200</v>
      </c>
      <c r="B65">
        <v>35.593596059113302</v>
      </c>
    </row>
    <row r="66" spans="1:2" x14ac:dyDescent="0.25">
      <c r="A66">
        <v>226800</v>
      </c>
      <c r="B66">
        <v>36.143349753694601</v>
      </c>
    </row>
    <row r="67" spans="1:2" x14ac:dyDescent="0.25">
      <c r="A67">
        <v>230400</v>
      </c>
      <c r="B67">
        <v>36.693103448275899</v>
      </c>
    </row>
    <row r="68" spans="1:2" x14ac:dyDescent="0.25">
      <c r="A68">
        <v>234000</v>
      </c>
      <c r="B68">
        <v>37.242857142857197</v>
      </c>
    </row>
    <row r="69" spans="1:2" x14ac:dyDescent="0.25">
      <c r="A69">
        <v>237600</v>
      </c>
      <c r="B69">
        <v>37.792610837438502</v>
      </c>
    </row>
    <row r="70" spans="1:2" x14ac:dyDescent="0.25">
      <c r="A70">
        <v>241200</v>
      </c>
      <c r="B70">
        <v>38.342364532019701</v>
      </c>
    </row>
    <row r="71" spans="1:2" x14ac:dyDescent="0.25">
      <c r="A71">
        <v>244800</v>
      </c>
      <c r="B71">
        <v>38.892118226600999</v>
      </c>
    </row>
    <row r="72" spans="1:2" x14ac:dyDescent="0.25">
      <c r="A72">
        <v>248400</v>
      </c>
      <c r="B72">
        <v>39.441871921182297</v>
      </c>
    </row>
    <row r="73" spans="1:2" x14ac:dyDescent="0.25">
      <c r="A73">
        <v>252000</v>
      </c>
      <c r="B73">
        <v>39.991625615763603</v>
      </c>
    </row>
    <row r="74" spans="1:2" x14ac:dyDescent="0.25">
      <c r="A74">
        <v>255600</v>
      </c>
      <c r="B74">
        <v>40.541379310344901</v>
      </c>
    </row>
    <row r="75" spans="1:2" x14ac:dyDescent="0.25">
      <c r="A75">
        <v>259200</v>
      </c>
      <c r="B75">
        <v>41.0911330049261</v>
      </c>
    </row>
    <row r="76" spans="1:2" x14ac:dyDescent="0.25">
      <c r="A76">
        <v>262800</v>
      </c>
      <c r="B76">
        <v>41.640886699507398</v>
      </c>
    </row>
    <row r="77" spans="1:2" x14ac:dyDescent="0.25">
      <c r="A77">
        <v>266400</v>
      </c>
      <c r="B77">
        <v>42.190640394088703</v>
      </c>
    </row>
    <row r="78" spans="1:2" x14ac:dyDescent="0.25">
      <c r="A78">
        <v>270000</v>
      </c>
      <c r="B78">
        <v>42.740394088670001</v>
      </c>
    </row>
    <row r="79" spans="1:2" x14ac:dyDescent="0.25">
      <c r="A79">
        <v>273600</v>
      </c>
      <c r="B79">
        <v>43.2901477832513</v>
      </c>
    </row>
    <row r="80" spans="1:2" x14ac:dyDescent="0.25">
      <c r="A80">
        <v>277200</v>
      </c>
      <c r="B80">
        <v>43.839901477832598</v>
      </c>
    </row>
    <row r="81" spans="1:2" x14ac:dyDescent="0.25">
      <c r="A81">
        <v>280800</v>
      </c>
      <c r="B81">
        <v>44.389655172413804</v>
      </c>
    </row>
    <row r="82" spans="1:2" x14ac:dyDescent="0.25">
      <c r="A82">
        <v>284400</v>
      </c>
      <c r="B82">
        <v>44.939408866995102</v>
      </c>
    </row>
    <row r="83" spans="1:2" x14ac:dyDescent="0.25">
      <c r="A83">
        <v>288000</v>
      </c>
      <c r="B83">
        <v>45.4891625615764</v>
      </c>
    </row>
    <row r="84" spans="1:2" x14ac:dyDescent="0.25">
      <c r="A84">
        <v>291600</v>
      </c>
      <c r="B84">
        <v>46.038916256157698</v>
      </c>
    </row>
    <row r="85" spans="1:2" x14ac:dyDescent="0.25">
      <c r="A85">
        <v>295200</v>
      </c>
      <c r="B85">
        <v>46.588669950739003</v>
      </c>
    </row>
    <row r="86" spans="1:2" x14ac:dyDescent="0.25">
      <c r="A86">
        <v>298800</v>
      </c>
      <c r="B86">
        <v>47.138423645320202</v>
      </c>
    </row>
    <row r="87" spans="1:2" x14ac:dyDescent="0.25">
      <c r="A87">
        <v>302400</v>
      </c>
      <c r="B87">
        <v>47.6881773399015</v>
      </c>
    </row>
    <row r="88" spans="1:2" x14ac:dyDescent="0.25">
      <c r="A88">
        <v>306000</v>
      </c>
      <c r="B88">
        <v>48.237931034482799</v>
      </c>
    </row>
    <row r="89" spans="1:2" x14ac:dyDescent="0.25">
      <c r="A89">
        <v>309600</v>
      </c>
      <c r="B89">
        <v>48.787684729064097</v>
      </c>
    </row>
    <row r="90" spans="1:2" x14ac:dyDescent="0.25">
      <c r="A90">
        <v>313200</v>
      </c>
      <c r="B90">
        <v>49.337438423645402</v>
      </c>
    </row>
    <row r="91" spans="1:2" x14ac:dyDescent="0.25">
      <c r="A91">
        <v>316800</v>
      </c>
      <c r="B91">
        <v>49.887192118226601</v>
      </c>
    </row>
    <row r="92" spans="1:2" x14ac:dyDescent="0.25">
      <c r="A92">
        <v>320400</v>
      </c>
      <c r="B92">
        <v>50.436945812807899</v>
      </c>
    </row>
    <row r="93" spans="1:2" x14ac:dyDescent="0.25">
      <c r="A93">
        <v>324000</v>
      </c>
      <c r="B93">
        <v>50.986699507389197</v>
      </c>
    </row>
  </sheetData>
  <mergeCells count="1">
    <mergeCell ref="A1:E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293D22-B803-48CA-BFB1-FA664241123F}">
  <sheetPr>
    <pageSetUpPr fitToPage="1"/>
  </sheetPr>
  <dimension ref="A1:J54"/>
  <sheetViews>
    <sheetView tabSelected="1" workbookViewId="0">
      <selection activeCell="I33" sqref="I33"/>
    </sheetView>
  </sheetViews>
  <sheetFormatPr defaultColWidth="12.5703125" defaultRowHeight="15.75" x14ac:dyDescent="0.25"/>
  <cols>
    <col min="1" max="1" width="12.5703125" style="9"/>
    <col min="2" max="2" width="17.140625" style="8" customWidth="1"/>
    <col min="3" max="3" width="14.85546875" style="8" customWidth="1"/>
    <col min="4" max="6" width="12.5703125" style="8"/>
    <col min="7" max="7" width="12.5703125" style="10"/>
    <col min="8" max="10" width="13.5703125" style="10" customWidth="1"/>
    <col min="11" max="16384" width="12.5703125" style="8"/>
  </cols>
  <sheetData>
    <row r="1" spans="1:10" ht="21" x14ac:dyDescent="0.35">
      <c r="A1" s="53" t="s">
        <v>23</v>
      </c>
      <c r="B1" s="53"/>
      <c r="C1" s="53"/>
      <c r="D1" s="53"/>
      <c r="E1" s="53"/>
      <c r="F1" s="53"/>
      <c r="G1" s="22"/>
      <c r="H1" s="22"/>
      <c r="I1" s="22"/>
      <c r="J1" s="22"/>
    </row>
    <row r="2" spans="1:10" ht="21.75" thickBot="1" x14ac:dyDescent="0.4">
      <c r="A2" s="5"/>
      <c r="B2" s="6"/>
      <c r="C2" s="5"/>
      <c r="D2" s="5"/>
      <c r="E2" s="5"/>
      <c r="F2" s="5"/>
      <c r="G2" s="22"/>
      <c r="H2" s="22"/>
      <c r="I2" s="22"/>
      <c r="J2" s="22"/>
    </row>
    <row r="3" spans="1:10" ht="38.25" customHeight="1" x14ac:dyDescent="0.35">
      <c r="A3" s="34" t="s">
        <v>2</v>
      </c>
      <c r="B3" s="35" t="s">
        <v>6</v>
      </c>
      <c r="C3" s="35" t="s">
        <v>26</v>
      </c>
      <c r="D3" s="35" t="s">
        <v>36</v>
      </c>
      <c r="E3" s="36" t="s">
        <v>7</v>
      </c>
      <c r="F3" s="23"/>
      <c r="G3" s="22"/>
      <c r="H3" s="22"/>
      <c r="I3" s="22"/>
      <c r="J3" s="22"/>
    </row>
    <row r="4" spans="1:10" ht="21.75" thickBot="1" x14ac:dyDescent="0.4">
      <c r="A4" s="28"/>
      <c r="B4" s="29"/>
      <c r="C4" s="29" t="s">
        <v>25</v>
      </c>
      <c r="D4" s="29" t="s">
        <v>37</v>
      </c>
      <c r="E4" s="30" t="s">
        <v>27</v>
      </c>
      <c r="F4" s="23"/>
      <c r="G4" s="22"/>
      <c r="H4" s="22"/>
      <c r="I4" s="22"/>
      <c r="J4" s="22"/>
    </row>
    <row r="5" spans="1:10" ht="21.75" thickBot="1" x14ac:dyDescent="0.4">
      <c r="A5" s="31" t="s">
        <v>24</v>
      </c>
      <c r="B5" s="32" t="s">
        <v>31</v>
      </c>
      <c r="C5" s="32" t="s">
        <v>35</v>
      </c>
      <c r="D5" s="32">
        <v>0.1</v>
      </c>
      <c r="E5" s="33">
        <v>40</v>
      </c>
      <c r="F5" s="7"/>
      <c r="G5" s="22"/>
      <c r="H5" s="22"/>
      <c r="I5" s="22"/>
      <c r="J5" s="22"/>
    </row>
    <row r="6" spans="1:10" ht="21" x14ac:dyDescent="0.35">
      <c r="A6" s="5"/>
      <c r="B6" s="5"/>
      <c r="C6" s="5"/>
      <c r="D6" s="5"/>
      <c r="E6" s="5"/>
      <c r="F6" s="5"/>
      <c r="G6" s="22"/>
      <c r="H6" s="22"/>
      <c r="I6" s="22"/>
      <c r="J6" s="22"/>
    </row>
    <row r="7" spans="1:10" ht="21.75" thickBot="1" x14ac:dyDescent="0.4">
      <c r="A7" s="21"/>
      <c r="B7" s="21"/>
      <c r="C7" s="21"/>
      <c r="D7" s="21"/>
      <c r="E7" s="22"/>
      <c r="F7" s="22"/>
      <c r="G7" s="22"/>
      <c r="H7" s="22"/>
      <c r="I7" s="22"/>
      <c r="J7" s="22"/>
    </row>
    <row r="8" spans="1:10" ht="31.5" customHeight="1" thickBot="1" x14ac:dyDescent="0.3">
      <c r="A8" s="43" t="s">
        <v>38</v>
      </c>
      <c r="B8" s="44" t="s">
        <v>39</v>
      </c>
      <c r="C8" s="45" t="s">
        <v>40</v>
      </c>
      <c r="D8" s="45" t="s">
        <v>28</v>
      </c>
      <c r="E8" s="45" t="s">
        <v>29</v>
      </c>
      <c r="F8" s="46" t="s">
        <v>30</v>
      </c>
      <c r="G8" s="8"/>
      <c r="H8" s="8"/>
      <c r="I8" s="8"/>
      <c r="J8" s="8"/>
    </row>
    <row r="9" spans="1:10" x14ac:dyDescent="0.25">
      <c r="A9" s="37">
        <v>0</v>
      </c>
      <c r="B9" s="8">
        <v>0</v>
      </c>
      <c r="C9" s="10">
        <v>0</v>
      </c>
      <c r="D9" s="10">
        <v>0</v>
      </c>
      <c r="E9" s="10">
        <v>0</v>
      </c>
      <c r="F9" s="38">
        <v>0</v>
      </c>
      <c r="G9" s="8"/>
      <c r="H9" s="8"/>
      <c r="I9" s="8"/>
      <c r="J9" s="8"/>
    </row>
    <row r="10" spans="1:10" x14ac:dyDescent="0.25">
      <c r="A10" s="37">
        <v>0.5</v>
      </c>
      <c r="B10" s="8">
        <v>0</v>
      </c>
      <c r="C10" s="10">
        <f t="shared" ref="C10:C21" si="0">C9+(B10*((A10-A9)*60))</f>
        <v>0</v>
      </c>
      <c r="D10" s="10">
        <f>(B11+0.0361)/0.0315</f>
        <v>1.146031746031746</v>
      </c>
      <c r="E10" s="10">
        <f>(B11+0.0378)/0.0332</f>
        <v>1.1385542168674698</v>
      </c>
      <c r="F10" s="38">
        <f>(B11+0.0315)/0.0308</f>
        <v>1.0227272727272727</v>
      </c>
      <c r="G10" s="8"/>
      <c r="H10" s="8"/>
      <c r="I10" s="8"/>
      <c r="J10" s="8"/>
    </row>
    <row r="11" spans="1:10" x14ac:dyDescent="0.25">
      <c r="A11" s="37">
        <v>1.5</v>
      </c>
      <c r="B11" s="8">
        <v>0</v>
      </c>
      <c r="C11" s="10">
        <f t="shared" si="0"/>
        <v>0</v>
      </c>
      <c r="D11" s="10">
        <f t="shared" ref="D11:D21" si="1">(B12+0.0361)/0.0315</f>
        <v>1.4634920634920636</v>
      </c>
      <c r="E11" s="10">
        <f t="shared" ref="E11:E21" si="2">(B12+0.0378)/0.0332</f>
        <v>1.4397590361445785</v>
      </c>
      <c r="F11" s="38">
        <f t="shared" ref="F11:F21" si="3">(B12+0.0315)/0.0308</f>
        <v>1.3474025974025974</v>
      </c>
      <c r="G11" s="8"/>
      <c r="H11" s="8"/>
      <c r="I11" s="8"/>
      <c r="J11" s="8"/>
    </row>
    <row r="12" spans="1:10" x14ac:dyDescent="0.25">
      <c r="A12" s="37">
        <v>2.5</v>
      </c>
      <c r="B12" s="8">
        <v>0.01</v>
      </c>
      <c r="C12" s="10">
        <f t="shared" si="0"/>
        <v>0.6</v>
      </c>
      <c r="D12" s="10">
        <f t="shared" si="1"/>
        <v>1.5745583516114297</v>
      </c>
      <c r="E12" s="10">
        <f t="shared" si="2"/>
        <v>1.545138195053013</v>
      </c>
      <c r="F12" s="38">
        <f t="shared" si="3"/>
        <v>1.460993119342858</v>
      </c>
      <c r="G12" s="8"/>
      <c r="H12" s="8"/>
      <c r="I12" s="8"/>
      <c r="J12" s="8"/>
    </row>
    <row r="13" spans="1:10" x14ac:dyDescent="0.25">
      <c r="A13" s="37">
        <v>3.5</v>
      </c>
      <c r="B13" s="8">
        <f>0.01*EXP(0.1*(A13-0.5))</f>
        <v>1.3498588075760033E-2</v>
      </c>
      <c r="C13" s="10">
        <f t="shared" si="0"/>
        <v>1.409915284545602</v>
      </c>
      <c r="D13" s="10">
        <f t="shared" si="1"/>
        <v>1.6196268881400859</v>
      </c>
      <c r="E13" s="10">
        <f t="shared" si="2"/>
        <v>1.5878990053136357</v>
      </c>
      <c r="F13" s="38">
        <f t="shared" si="3"/>
        <v>1.5070859407926203</v>
      </c>
      <c r="G13" s="8"/>
      <c r="H13" s="8"/>
      <c r="I13" s="8"/>
      <c r="J13" s="8"/>
    </row>
    <row r="14" spans="1:10" x14ac:dyDescent="0.25">
      <c r="A14" s="37">
        <v>4.5</v>
      </c>
      <c r="B14" s="8">
        <f t="shared" ref="B14:B50" si="4">0.01*EXP(0.1*(A14-0.5))</f>
        <v>1.4918246976412704E-2</v>
      </c>
      <c r="C14" s="10">
        <f t="shared" si="0"/>
        <v>2.305010103130364</v>
      </c>
      <c r="D14" s="10">
        <f t="shared" si="1"/>
        <v>1.6694353240317867</v>
      </c>
      <c r="E14" s="10">
        <f t="shared" si="2"/>
        <v>1.6351570092470264</v>
      </c>
      <c r="F14" s="38">
        <f t="shared" si="3"/>
        <v>1.5580263865909505</v>
      </c>
      <c r="G14" s="8"/>
      <c r="H14" s="8"/>
      <c r="I14" s="8"/>
      <c r="J14" s="8"/>
    </row>
    <row r="15" spans="1:10" x14ac:dyDescent="0.25">
      <c r="A15" s="37">
        <v>5.5</v>
      </c>
      <c r="B15" s="8">
        <f t="shared" si="4"/>
        <v>1.6487212707001282E-2</v>
      </c>
      <c r="C15" s="10">
        <f t="shared" si="0"/>
        <v>3.2942428655504408</v>
      </c>
      <c r="D15" s="10">
        <f t="shared" si="1"/>
        <v>1.7244821588541299</v>
      </c>
      <c r="E15" s="10">
        <f t="shared" si="2"/>
        <v>1.6873851808405147</v>
      </c>
      <c r="F15" s="38">
        <f t="shared" si="3"/>
        <v>1.6143242858410742</v>
      </c>
      <c r="G15" s="8"/>
      <c r="H15" s="8"/>
      <c r="I15" s="8"/>
      <c r="J15" s="8"/>
    </row>
    <row r="16" spans="1:10" x14ac:dyDescent="0.25">
      <c r="A16" s="37">
        <v>6.5</v>
      </c>
      <c r="B16" s="8">
        <f t="shared" si="4"/>
        <v>1.8221188003905091E-2</v>
      </c>
      <c r="C16" s="10">
        <f t="shared" si="0"/>
        <v>4.3875141457847464</v>
      </c>
      <c r="D16" s="10">
        <f t="shared" si="1"/>
        <v>1.7853183198318974</v>
      </c>
      <c r="E16" s="10">
        <f t="shared" si="2"/>
        <v>1.7451062371899027</v>
      </c>
      <c r="F16" s="38">
        <f t="shared" si="3"/>
        <v>1.6765430868410638</v>
      </c>
      <c r="G16" s="8"/>
      <c r="H16" s="8"/>
      <c r="I16" s="8"/>
      <c r="J16" s="8"/>
    </row>
    <row r="17" spans="1:10" x14ac:dyDescent="0.25">
      <c r="A17" s="37">
        <v>7.5</v>
      </c>
      <c r="B17" s="8">
        <f t="shared" si="4"/>
        <v>2.0137527074704765E-2</v>
      </c>
      <c r="C17" s="10">
        <f t="shared" si="0"/>
        <v>5.5957657702670325</v>
      </c>
      <c r="D17" s="10">
        <f t="shared" si="1"/>
        <v>1.8525526757118946</v>
      </c>
      <c r="E17" s="10">
        <f t="shared" si="2"/>
        <v>1.8088978700278517</v>
      </c>
      <c r="F17" s="38">
        <f t="shared" si="3"/>
        <v>1.7453054962637882</v>
      </c>
      <c r="G17" s="8"/>
      <c r="H17" s="8"/>
      <c r="I17" s="8"/>
      <c r="J17" s="8"/>
    </row>
    <row r="18" spans="1:10" x14ac:dyDescent="0.25">
      <c r="A18" s="37">
        <v>8.5</v>
      </c>
      <c r="B18" s="8">
        <f t="shared" si="4"/>
        <v>2.2255409284924678E-2</v>
      </c>
      <c r="C18" s="10">
        <f t="shared" si="0"/>
        <v>6.9310903273625133</v>
      </c>
      <c r="D18" s="10">
        <f t="shared" si="1"/>
        <v>1.926858130526016</v>
      </c>
      <c r="E18" s="10">
        <f t="shared" si="2"/>
        <v>1.8793985274569125</v>
      </c>
      <c r="F18" s="38">
        <f t="shared" si="3"/>
        <v>1.8212997114145939</v>
      </c>
      <c r="G18" s="8"/>
      <c r="H18" s="8"/>
      <c r="I18" s="8"/>
      <c r="J18" s="8"/>
    </row>
    <row r="19" spans="1:10" x14ac:dyDescent="0.25">
      <c r="A19" s="37">
        <v>9.5</v>
      </c>
      <c r="B19" s="8">
        <f t="shared" si="4"/>
        <v>2.4596031111569498E-2</v>
      </c>
      <c r="C19" s="10">
        <f t="shared" si="0"/>
        <v>8.4068521940566825</v>
      </c>
      <c r="D19" s="10">
        <f t="shared" si="1"/>
        <v>2.0089783582409666</v>
      </c>
      <c r="E19" s="10">
        <f t="shared" si="2"/>
        <v>1.9573138037527247</v>
      </c>
      <c r="F19" s="38">
        <f t="shared" si="3"/>
        <v>1.9052863079412483</v>
      </c>
      <c r="G19" s="8"/>
      <c r="H19" s="8"/>
      <c r="I19" s="8"/>
      <c r="J19" s="8"/>
    </row>
    <row r="20" spans="1:10" x14ac:dyDescent="0.25">
      <c r="A20" s="37">
        <v>10.5</v>
      </c>
      <c r="B20" s="8">
        <f t="shared" si="4"/>
        <v>2.7182818284590453E-2</v>
      </c>
      <c r="C20" s="10">
        <f t="shared" si="0"/>
        <v>10.03782129113211</v>
      </c>
      <c r="D20" s="10">
        <f t="shared" si="1"/>
        <v>2.0997352456972802</v>
      </c>
      <c r="E20" s="10">
        <f t="shared" si="2"/>
        <v>2.043423501188685</v>
      </c>
      <c r="F20" s="38">
        <f t="shared" si="3"/>
        <v>1.9981058519306603</v>
      </c>
      <c r="G20" s="8"/>
      <c r="H20" s="8"/>
      <c r="I20" s="8"/>
      <c r="J20" s="8"/>
    </row>
    <row r="21" spans="1:10" x14ac:dyDescent="0.25">
      <c r="A21" s="37">
        <v>11.5</v>
      </c>
      <c r="B21" s="8">
        <f t="shared" si="4"/>
        <v>3.0041660239464335E-2</v>
      </c>
      <c r="C21" s="10">
        <f t="shared" si="0"/>
        <v>11.84032090549997</v>
      </c>
      <c r="D21" s="10">
        <f t="shared" si="1"/>
        <v>2.200037118329063</v>
      </c>
      <c r="E21" s="10">
        <f t="shared" si="2"/>
        <v>2.1385894345592016</v>
      </c>
      <c r="F21" s="38">
        <f t="shared" si="3"/>
        <v>2.1006873125768015</v>
      </c>
      <c r="G21" s="8"/>
      <c r="H21" s="8"/>
      <c r="I21" s="8"/>
      <c r="J21" s="8"/>
    </row>
    <row r="22" spans="1:10" x14ac:dyDescent="0.25">
      <c r="A22" s="37">
        <v>12.5</v>
      </c>
      <c r="B22" s="8">
        <f t="shared" si="4"/>
        <v>3.3201169227365483E-2</v>
      </c>
      <c r="C22" s="10">
        <f t="shared" ref="C22:C45" si="5">C21+(B22*((A22-A21)*60))</f>
        <v>13.8323910591419</v>
      </c>
      <c r="D22" s="10">
        <f t="shared" ref="D22:D45" si="6">(B23+0.0361)/0.0315</f>
        <v>2.3108878309902363</v>
      </c>
      <c r="E22" s="10">
        <f t="shared" ref="E22:E45" si="7">(B23+0.0378)/0.0332</f>
        <v>2.2437640565118206</v>
      </c>
      <c r="F22" s="38">
        <f t="shared" ref="F22:F45" si="8">(B23+0.0315)/0.0308</f>
        <v>2.2140573596166377</v>
      </c>
      <c r="G22" s="8"/>
      <c r="H22" s="8"/>
      <c r="I22" s="8"/>
      <c r="J22" s="8"/>
    </row>
    <row r="23" spans="1:10" x14ac:dyDescent="0.25">
      <c r="A23" s="37">
        <v>13.5</v>
      </c>
      <c r="B23" s="8">
        <f t="shared" si="4"/>
        <v>3.6692966676192443E-2</v>
      </c>
      <c r="C23" s="10">
        <f t="shared" si="5"/>
        <v>16.033969059713446</v>
      </c>
      <c r="D23" s="10">
        <f t="shared" si="6"/>
        <v>2.4333968148713256</v>
      </c>
      <c r="E23" s="10">
        <f t="shared" si="7"/>
        <v>2.3599999900134563</v>
      </c>
      <c r="F23" s="38">
        <f t="shared" si="8"/>
        <v>2.3393506385859335</v>
      </c>
      <c r="G23" s="8"/>
      <c r="H23" s="8"/>
      <c r="I23" s="8"/>
      <c r="J23" s="8"/>
    </row>
    <row r="24" spans="1:10" x14ac:dyDescent="0.25">
      <c r="A24" s="37">
        <v>14.5</v>
      </c>
      <c r="B24" s="8">
        <f t="shared" si="4"/>
        <v>4.0551999668446755E-2</v>
      </c>
      <c r="C24" s="10">
        <f t="shared" si="5"/>
        <v>18.467089039820252</v>
      </c>
      <c r="D24" s="10">
        <f t="shared" si="6"/>
        <v>2.5687901810597031</v>
      </c>
      <c r="E24" s="10">
        <f t="shared" si="7"/>
        <v>2.4884605633548387</v>
      </c>
      <c r="F24" s="38">
        <f t="shared" si="8"/>
        <v>2.4778211267331378</v>
      </c>
      <c r="G24" s="8"/>
      <c r="H24" s="8"/>
      <c r="I24" s="8"/>
      <c r="J24" s="8"/>
    </row>
    <row r="25" spans="1:10" x14ac:dyDescent="0.25">
      <c r="A25" s="37">
        <v>15.5</v>
      </c>
      <c r="B25" s="8">
        <f t="shared" si="4"/>
        <v>4.4816890703380644E-2</v>
      </c>
      <c r="C25" s="10">
        <f t="shared" si="5"/>
        <v>21.156102482023091</v>
      </c>
      <c r="D25" s="10">
        <f t="shared" si="6"/>
        <v>2.7184229918714649</v>
      </c>
      <c r="E25" s="10">
        <f t="shared" si="7"/>
        <v>2.6304314531310586</v>
      </c>
      <c r="F25" s="38">
        <f t="shared" si="8"/>
        <v>2.6308546832451674</v>
      </c>
      <c r="G25" s="8"/>
      <c r="H25" s="8"/>
      <c r="I25" s="8"/>
      <c r="J25" s="8"/>
    </row>
    <row r="26" spans="1:10" x14ac:dyDescent="0.25">
      <c r="A26" s="37">
        <v>16.5</v>
      </c>
      <c r="B26" s="8">
        <f t="shared" si="4"/>
        <v>4.9530324243951152E-2</v>
      </c>
      <c r="C26" s="10">
        <f t="shared" si="5"/>
        <v>24.127921936660158</v>
      </c>
      <c r="D26" s="10">
        <f t="shared" si="6"/>
        <v>2.8837928227705398</v>
      </c>
      <c r="E26" s="10">
        <f t="shared" si="7"/>
        <v>2.7873335517250606</v>
      </c>
      <c r="F26" s="38">
        <f t="shared" si="8"/>
        <v>2.7999829193919488</v>
      </c>
      <c r="G26" s="8"/>
      <c r="H26" s="8"/>
      <c r="I26" s="8"/>
      <c r="J26" s="8"/>
    </row>
    <row r="27" spans="1:10" x14ac:dyDescent="0.25">
      <c r="A27" s="37">
        <v>17.5</v>
      </c>
      <c r="B27" s="8">
        <f t="shared" si="4"/>
        <v>5.4739473917272012E-2</v>
      </c>
      <c r="C27" s="10">
        <f t="shared" si="5"/>
        <v>27.412290371696479</v>
      </c>
      <c r="D27" s="10">
        <f t="shared" si="6"/>
        <v>3.0665547506072843</v>
      </c>
      <c r="E27" s="10">
        <f t="shared" si="7"/>
        <v>2.9607371880761888</v>
      </c>
      <c r="F27" s="38">
        <f t="shared" si="8"/>
        <v>2.986898527406801</v>
      </c>
      <c r="G27" s="8"/>
      <c r="H27" s="8"/>
      <c r="I27" s="8"/>
      <c r="J27" s="8"/>
    </row>
    <row r="28" spans="1:10" x14ac:dyDescent="0.25">
      <c r="A28" s="37">
        <v>18.5</v>
      </c>
      <c r="B28" s="8">
        <f t="shared" si="4"/>
        <v>6.0496474644129467E-2</v>
      </c>
      <c r="C28" s="10">
        <f t="shared" si="5"/>
        <v>31.042078850344247</v>
      </c>
      <c r="D28" s="10">
        <f t="shared" si="6"/>
        <v>3.2685379181838958</v>
      </c>
      <c r="E28" s="10">
        <f t="shared" si="7"/>
        <v>3.1523778440600214</v>
      </c>
      <c r="F28" s="38">
        <f t="shared" si="8"/>
        <v>3.1934722215192437</v>
      </c>
      <c r="G28" s="8"/>
      <c r="H28" s="8"/>
      <c r="I28" s="8"/>
      <c r="J28" s="8"/>
    </row>
    <row r="29" spans="1:10" x14ac:dyDescent="0.25">
      <c r="A29" s="37">
        <v>19.5</v>
      </c>
      <c r="B29" s="8">
        <f t="shared" si="4"/>
        <v>6.6858944422792707E-2</v>
      </c>
      <c r="C29" s="10">
        <f t="shared" si="5"/>
        <v>35.053615515711812</v>
      </c>
      <c r="D29" s="10">
        <f>(B30+0.0361)/0.0315</f>
        <v>3.4917638409303655</v>
      </c>
      <c r="E29" s="10">
        <f>(B30+0.0378)/0.0332</f>
        <v>3.3641735237742925</v>
      </c>
      <c r="F29" s="38">
        <f>(B30+0.0315)/0.0308</f>
        <v>3.4217714606917697</v>
      </c>
      <c r="G29" s="8"/>
      <c r="H29" s="8"/>
      <c r="I29" s="8"/>
      <c r="J29" s="8"/>
    </row>
    <row r="30" spans="1:10" x14ac:dyDescent="0.25">
      <c r="A30" s="37">
        <v>20.5</v>
      </c>
      <c r="B30" s="8">
        <f t="shared" si="4"/>
        <v>7.3890560989306506E-2</v>
      </c>
      <c r="C30" s="10">
        <f>C29+(B30*((A30-A29)*60))</f>
        <v>39.487049175070204</v>
      </c>
      <c r="D30" s="10">
        <f t="shared" si="6"/>
        <v>3.7384666389103658</v>
      </c>
      <c r="E30" s="10">
        <f t="shared" si="7"/>
        <v>3.5982439495685696</v>
      </c>
      <c r="F30" s="38">
        <f t="shared" si="8"/>
        <v>3.6740811404440428</v>
      </c>
      <c r="G30" s="8"/>
      <c r="H30" s="8"/>
      <c r="I30" s="8"/>
      <c r="J30" s="8"/>
    </row>
    <row r="31" spans="1:10" x14ac:dyDescent="0.25">
      <c r="A31" s="37">
        <v>21.5</v>
      </c>
      <c r="B31" s="8">
        <f t="shared" si="4"/>
        <v>8.1661699125676515E-2</v>
      </c>
      <c r="C31" s="10">
        <f t="shared" si="5"/>
        <v>44.386751122610796</v>
      </c>
      <c r="D31" s="10">
        <f t="shared" si="6"/>
        <v>4.0111153966457529</v>
      </c>
      <c r="E31" s="10">
        <f t="shared" si="7"/>
        <v>3.8569317769379881</v>
      </c>
      <c r="F31" s="38">
        <f t="shared" si="8"/>
        <v>3.9529264608552341</v>
      </c>
      <c r="G31" s="8"/>
      <c r="H31" s="8"/>
      <c r="I31" s="8"/>
      <c r="J31" s="8"/>
    </row>
    <row r="32" spans="1:10" x14ac:dyDescent="0.25">
      <c r="A32" s="37">
        <v>22.5</v>
      </c>
      <c r="B32" s="8">
        <f t="shared" si="4"/>
        <v>9.0250134994341216E-2</v>
      </c>
      <c r="C32" s="10">
        <f t="shared" si="5"/>
        <v>49.801759222271272</v>
      </c>
      <c r="D32" s="10">
        <f t="shared" si="6"/>
        <v>4.3124388745443571</v>
      </c>
      <c r="E32" s="10">
        <f t="shared" si="7"/>
        <v>4.1428260406068445</v>
      </c>
      <c r="F32" s="38">
        <f t="shared" si="8"/>
        <v>4.2610981996151702</v>
      </c>
      <c r="G32" s="8"/>
      <c r="H32" s="8"/>
      <c r="I32" s="8"/>
      <c r="J32" s="8"/>
    </row>
    <row r="33" spans="1:10" x14ac:dyDescent="0.25">
      <c r="A33" s="37">
        <v>23.5</v>
      </c>
      <c r="B33" s="8">
        <f t="shared" si="4"/>
        <v>9.9741824548147243E-2</v>
      </c>
      <c r="C33" s="10">
        <f t="shared" si="5"/>
        <v>55.786268695160103</v>
      </c>
      <c r="D33" s="10">
        <f t="shared" si="6"/>
        <v>4.6454528192513029</v>
      </c>
      <c r="E33" s="10">
        <f t="shared" si="7"/>
        <v>4.4587880664583146</v>
      </c>
      <c r="F33" s="38">
        <f t="shared" si="8"/>
        <v>4.601680643065456</v>
      </c>
      <c r="G33" s="8"/>
      <c r="H33" s="8"/>
      <c r="I33" s="8"/>
      <c r="J33" s="8"/>
    </row>
    <row r="34" spans="1:10" x14ac:dyDescent="0.25">
      <c r="A34" s="37">
        <v>24.5</v>
      </c>
      <c r="B34" s="8">
        <f t="shared" si="4"/>
        <v>0.11023176380641606</v>
      </c>
      <c r="C34" s="10">
        <f t="shared" si="5"/>
        <v>62.400174523545068</v>
      </c>
      <c r="D34" s="10">
        <f t="shared" si="6"/>
        <v>5.0134901462550712</v>
      </c>
      <c r="E34" s="10">
        <f t="shared" si="7"/>
        <v>4.8079801086456238</v>
      </c>
      <c r="F34" s="38">
        <f t="shared" si="8"/>
        <v>4.9780824547738556</v>
      </c>
      <c r="G34" s="8"/>
      <c r="H34" s="8"/>
      <c r="I34" s="8"/>
      <c r="J34" s="8"/>
    </row>
    <row r="35" spans="1:10" x14ac:dyDescent="0.25">
      <c r="A35" s="37">
        <v>25.5</v>
      </c>
      <c r="B35" s="8">
        <f t="shared" si="4"/>
        <v>0.12182493960703474</v>
      </c>
      <c r="C35" s="10">
        <f t="shared" si="5"/>
        <v>69.709670899967151</v>
      </c>
      <c r="D35" s="10">
        <f t="shared" si="6"/>
        <v>5.4202342968259334</v>
      </c>
      <c r="E35" s="10">
        <f t="shared" si="7"/>
        <v>5.1938969984944849</v>
      </c>
      <c r="F35" s="38">
        <f t="shared" si="8"/>
        <v>5.3940707905849639</v>
      </c>
      <c r="G35" s="8"/>
      <c r="H35" s="8"/>
      <c r="I35" s="8"/>
      <c r="J35" s="8"/>
    </row>
    <row r="36" spans="1:10" x14ac:dyDescent="0.25">
      <c r="A36" s="37">
        <v>26.5</v>
      </c>
      <c r="B36" s="8">
        <f t="shared" si="4"/>
        <v>0.13463738035001691</v>
      </c>
      <c r="C36" s="10">
        <f t="shared" si="5"/>
        <v>77.787913720968163</v>
      </c>
      <c r="D36" s="10">
        <f t="shared" si="6"/>
        <v>5.8697561031342342</v>
      </c>
      <c r="E36" s="10">
        <f t="shared" si="7"/>
        <v>5.6204011219496497</v>
      </c>
      <c r="F36" s="38">
        <f t="shared" si="8"/>
        <v>5.8538090015820901</v>
      </c>
      <c r="G36" s="8"/>
      <c r="H36" s="8"/>
      <c r="I36" s="8"/>
      <c r="J36" s="8"/>
    </row>
    <row r="37" spans="1:10" x14ac:dyDescent="0.25">
      <c r="A37" s="37">
        <v>27.5</v>
      </c>
      <c r="B37" s="8">
        <f t="shared" si="4"/>
        <v>0.14879731724872838</v>
      </c>
      <c r="C37" s="10">
        <f t="shared" si="5"/>
        <v>86.71575275589187</v>
      </c>
      <c r="D37" s="10">
        <f t="shared" si="6"/>
        <v>6.3665545305070008</v>
      </c>
      <c r="E37" s="10">
        <f t="shared" si="7"/>
        <v>6.0917610756316432</v>
      </c>
      <c r="F37" s="38">
        <f t="shared" si="8"/>
        <v>6.3618983023042386</v>
      </c>
      <c r="G37" s="8"/>
      <c r="H37" s="8"/>
      <c r="I37" s="8"/>
      <c r="J37" s="8"/>
    </row>
    <row r="38" spans="1:10" x14ac:dyDescent="0.25">
      <c r="A38" s="37">
        <v>28.5</v>
      </c>
      <c r="B38" s="8">
        <f t="shared" si="4"/>
        <v>0.16444646771097055</v>
      </c>
      <c r="C38" s="10">
        <f t="shared" si="5"/>
        <v>96.5825408185501</v>
      </c>
      <c r="D38" s="10">
        <f t="shared" si="6"/>
        <v>6.9156017045851002</v>
      </c>
      <c r="E38" s="10">
        <f t="shared" si="7"/>
        <v>6.6126943883864664</v>
      </c>
      <c r="F38" s="38">
        <f t="shared" si="8"/>
        <v>6.9234238212477495</v>
      </c>
      <c r="G38" s="8"/>
      <c r="H38" s="8"/>
      <c r="I38" s="8"/>
      <c r="J38" s="8"/>
    </row>
    <row r="39" spans="1:10" x14ac:dyDescent="0.25">
      <c r="A39" s="37">
        <v>29.5</v>
      </c>
      <c r="B39" s="8">
        <f t="shared" si="4"/>
        <v>0.18174145369443068</v>
      </c>
      <c r="C39" s="10">
        <f t="shared" si="5"/>
        <v>107.48702804021595</v>
      </c>
      <c r="D39" s="10">
        <f t="shared" si="6"/>
        <v>7.5223926740278309</v>
      </c>
      <c r="E39" s="10">
        <f t="shared" si="7"/>
        <v>7.1884147358999</v>
      </c>
      <c r="F39" s="38">
        <f t="shared" si="8"/>
        <v>7.5440054945414508</v>
      </c>
      <c r="G39" s="8"/>
      <c r="H39" s="8"/>
      <c r="I39" s="8"/>
      <c r="J39" s="8"/>
    </row>
    <row r="40" spans="1:10" x14ac:dyDescent="0.25">
      <c r="A40" s="37">
        <v>30.5</v>
      </c>
      <c r="B40" s="8">
        <f t="shared" si="4"/>
        <v>0.20085536923187669</v>
      </c>
      <c r="C40" s="10">
        <f t="shared" si="5"/>
        <v>119.53835019412855</v>
      </c>
      <c r="D40" s="10">
        <f t="shared" si="6"/>
        <v>8.1930004068068687</v>
      </c>
      <c r="E40" s="10">
        <f t="shared" si="7"/>
        <v>7.8246841209161548</v>
      </c>
      <c r="F40" s="38">
        <f t="shared" si="8"/>
        <v>8.2298543121563767</v>
      </c>
      <c r="G40" s="8"/>
      <c r="H40" s="8"/>
      <c r="I40" s="8"/>
      <c r="J40" s="8"/>
    </row>
    <row r="41" spans="1:10" x14ac:dyDescent="0.25">
      <c r="A41" s="37">
        <v>31.5</v>
      </c>
      <c r="B41" s="8">
        <f t="shared" si="4"/>
        <v>0.22197951281441636</v>
      </c>
      <c r="C41" s="10">
        <f t="shared" si="5"/>
        <v>132.85712096299355</v>
      </c>
      <c r="D41" s="10">
        <f t="shared" si="6"/>
        <v>8.9341365705109066</v>
      </c>
      <c r="E41" s="10">
        <f t="shared" si="7"/>
        <v>8.5278705412979985</v>
      </c>
      <c r="F41" s="38">
        <f t="shared" si="8"/>
        <v>8.9878344795809593</v>
      </c>
      <c r="G41" s="8"/>
      <c r="H41" s="8"/>
      <c r="I41" s="8"/>
      <c r="J41" s="8"/>
    </row>
    <row r="42" spans="1:10" x14ac:dyDescent="0.25">
      <c r="A42" s="37">
        <v>32.5</v>
      </c>
      <c r="B42" s="8">
        <f t="shared" si="4"/>
        <v>0.24532530197109353</v>
      </c>
      <c r="C42" s="10">
        <f t="shared" si="5"/>
        <v>147.57663908125915</v>
      </c>
      <c r="D42" s="10">
        <f t="shared" si="6"/>
        <v>9.7532187049707613</v>
      </c>
      <c r="E42" s="10">
        <f t="shared" si="7"/>
        <v>9.3050117230897271</v>
      </c>
      <c r="F42" s="38">
        <f t="shared" si="8"/>
        <v>9.8255321170967171</v>
      </c>
      <c r="G42" s="8"/>
      <c r="H42" s="8"/>
      <c r="I42" s="8"/>
      <c r="J42" s="8"/>
    </row>
    <row r="43" spans="1:10" x14ac:dyDescent="0.25">
      <c r="A43" s="37">
        <v>33.5</v>
      </c>
      <c r="B43" s="8">
        <f t="shared" si="4"/>
        <v>0.27112638920657894</v>
      </c>
      <c r="C43" s="10">
        <f t="shared" si="5"/>
        <v>163.8442224336539</v>
      </c>
      <c r="D43" s="10">
        <f t="shared" si="6"/>
        <v>10.65844445949112</v>
      </c>
      <c r="E43" s="10">
        <f t="shared" si="7"/>
        <v>10.163885556444887</v>
      </c>
      <c r="F43" s="38">
        <f t="shared" si="8"/>
        <v>10.751331184219811</v>
      </c>
      <c r="G43" s="8"/>
      <c r="H43" s="8"/>
      <c r="I43" s="8"/>
      <c r="J43" s="8"/>
    </row>
    <row r="44" spans="1:10" x14ac:dyDescent="0.25">
      <c r="A44" s="37">
        <v>34.5</v>
      </c>
      <c r="B44" s="8">
        <f t="shared" si="4"/>
        <v>0.29964100047397024</v>
      </c>
      <c r="C44" s="10">
        <f t="shared" si="5"/>
        <v>181.8226824620921</v>
      </c>
      <c r="D44" s="10">
        <f t="shared" si="6"/>
        <v>11.658873637680099</v>
      </c>
      <c r="E44" s="10">
        <f t="shared" si="7"/>
        <v>11.113087939365153</v>
      </c>
      <c r="F44" s="38">
        <f t="shared" si="8"/>
        <v>11.774497389185814</v>
      </c>
      <c r="G44" s="8"/>
      <c r="H44" s="8"/>
      <c r="I44" s="8"/>
      <c r="J44" s="8"/>
    </row>
    <row r="45" spans="1:10" x14ac:dyDescent="0.25">
      <c r="A45" s="37">
        <v>35.5</v>
      </c>
      <c r="B45" s="8">
        <f t="shared" si="4"/>
        <v>0.3311545195869231</v>
      </c>
      <c r="C45" s="10">
        <f t="shared" si="5"/>
        <v>201.69195363730748</v>
      </c>
      <c r="D45" s="10">
        <f t="shared" si="6"/>
        <v>12.764518871008887</v>
      </c>
      <c r="E45" s="10">
        <f t="shared" si="7"/>
        <v>12.162118808336745</v>
      </c>
      <c r="F45" s="38">
        <f t="shared" si="8"/>
        <v>12.905270923272074</v>
      </c>
      <c r="G45" s="8"/>
      <c r="H45" s="8"/>
      <c r="I45" s="8"/>
      <c r="J45" s="8"/>
    </row>
    <row r="46" spans="1:10" x14ac:dyDescent="0.25">
      <c r="A46" s="37">
        <v>36.5</v>
      </c>
      <c r="B46" s="8">
        <f t="shared" si="4"/>
        <v>0.36598234443677991</v>
      </c>
      <c r="C46" s="10">
        <f t="shared" ref="C46:C50" si="9">C45+(B46*((A46-A45)*60))</f>
        <v>223.65089430351426</v>
      </c>
      <c r="D46" s="10">
        <f t="shared" ref="D46:D49" si="10">(B47+0.0361)/0.0315</f>
        <v>13.986445828592826</v>
      </c>
      <c r="E46" s="10">
        <f t="shared" ref="E46:E49" si="11">(B47+0.0378)/0.0332</f>
        <v>13.32147721688777</v>
      </c>
      <c r="F46" s="38">
        <f t="shared" ref="F46:F49" si="12">(B47+0.0315)/0.0308</f>
        <v>14.154968948073831</v>
      </c>
      <c r="G46" s="8"/>
      <c r="H46" s="8"/>
      <c r="I46" s="8"/>
      <c r="J46" s="8"/>
    </row>
    <row r="47" spans="1:10" x14ac:dyDescent="0.25">
      <c r="A47" s="37">
        <v>37.5</v>
      </c>
      <c r="B47" s="8">
        <f t="shared" si="4"/>
        <v>0.40447304360067399</v>
      </c>
      <c r="C47" s="10">
        <f t="shared" si="9"/>
        <v>247.9192769195547</v>
      </c>
      <c r="D47" s="10">
        <f t="shared" si="10"/>
        <v>15.336883966127251</v>
      </c>
      <c r="E47" s="10">
        <f t="shared" si="11"/>
        <v>14.602766413644831</v>
      </c>
      <c r="F47" s="38">
        <f t="shared" si="12"/>
        <v>15.53609886146131</v>
      </c>
      <c r="G47" s="8"/>
      <c r="H47" s="8"/>
      <c r="I47" s="8"/>
      <c r="J47" s="8"/>
    </row>
    <row r="48" spans="1:10" x14ac:dyDescent="0.25">
      <c r="A48" s="37">
        <v>38.5</v>
      </c>
      <c r="B48" s="8">
        <f t="shared" si="4"/>
        <v>0.44701184493300838</v>
      </c>
      <c r="C48" s="10">
        <f t="shared" si="9"/>
        <v>274.7399876155352</v>
      </c>
      <c r="D48" s="10">
        <f t="shared" si="10"/>
        <v>16.829348922390537</v>
      </c>
      <c r="E48" s="10">
        <f t="shared" si="11"/>
        <v>16.018809971545235</v>
      </c>
      <c r="F48" s="38">
        <f t="shared" si="12"/>
        <v>17.062483475821487</v>
      </c>
      <c r="G48" s="8"/>
      <c r="H48" s="8"/>
      <c r="I48" s="8"/>
      <c r="J48" s="8"/>
    </row>
    <row r="49" spans="1:10" x14ac:dyDescent="0.25">
      <c r="A49" s="37">
        <v>39.5</v>
      </c>
      <c r="B49" s="8">
        <f t="shared" si="4"/>
        <v>0.49402449105530188</v>
      </c>
      <c r="C49" s="10">
        <f t="shared" si="9"/>
        <v>304.38145707885332</v>
      </c>
      <c r="D49" s="10">
        <f t="shared" si="10"/>
        <v>18.478777788299755</v>
      </c>
      <c r="E49" s="10">
        <f t="shared" si="11"/>
        <v>17.583780130465133</v>
      </c>
      <c r="F49" s="38">
        <f t="shared" si="12"/>
        <v>18.749399361410465</v>
      </c>
      <c r="G49" s="8"/>
      <c r="H49" s="8"/>
      <c r="I49" s="8"/>
      <c r="J49" s="8"/>
    </row>
    <row r="50" spans="1:10" ht="16.5" thickBot="1" x14ac:dyDescent="0.3">
      <c r="A50" s="39">
        <v>40.5</v>
      </c>
      <c r="B50" s="40">
        <f t="shared" si="4"/>
        <v>0.54598150033144233</v>
      </c>
      <c r="C50" s="41">
        <f t="shared" si="9"/>
        <v>337.14034709873988</v>
      </c>
      <c r="D50" s="41"/>
      <c r="E50" s="41"/>
      <c r="F50" s="42"/>
      <c r="G50" s="8"/>
      <c r="H50" s="8"/>
      <c r="I50" s="8"/>
      <c r="J50" s="8"/>
    </row>
    <row r="51" spans="1:10" x14ac:dyDescent="0.25">
      <c r="A51" s="8"/>
      <c r="C51" s="10"/>
      <c r="D51" s="10"/>
      <c r="E51" s="10"/>
      <c r="F51" s="10"/>
      <c r="G51" s="8"/>
      <c r="H51" s="8"/>
      <c r="I51" s="8"/>
      <c r="J51" s="8"/>
    </row>
    <row r="52" spans="1:10" x14ac:dyDescent="0.25">
      <c r="A52" s="8"/>
      <c r="C52" s="10"/>
      <c r="D52" s="10"/>
      <c r="E52" s="10"/>
      <c r="F52" s="10"/>
      <c r="G52" s="8"/>
      <c r="H52" s="8"/>
      <c r="I52" s="8"/>
      <c r="J52" s="8"/>
    </row>
    <row r="53" spans="1:10" x14ac:dyDescent="0.25">
      <c r="A53" s="8"/>
      <c r="C53" s="10"/>
      <c r="D53" s="10"/>
      <c r="E53" s="10"/>
      <c r="F53" s="10"/>
      <c r="G53" s="8"/>
      <c r="H53" s="8"/>
      <c r="I53" s="8"/>
      <c r="J53" s="8"/>
    </row>
    <row r="54" spans="1:10" x14ac:dyDescent="0.25">
      <c r="A54" s="8"/>
      <c r="C54" s="10"/>
      <c r="D54" s="10"/>
      <c r="E54" s="10"/>
      <c r="F54" s="10"/>
      <c r="G54" s="8"/>
      <c r="H54" s="8"/>
      <c r="I54" s="8"/>
      <c r="J54" s="8"/>
    </row>
  </sheetData>
  <mergeCells count="1">
    <mergeCell ref="A1:F1"/>
  </mergeCells>
  <pageMargins left="0.7" right="0.7" top="0.75" bottom="0.75" header="0.3" footer="0.3"/>
  <pageSetup scale="4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Pump calibration</vt:lpstr>
      <vt:lpstr>Continuous feed profile</vt:lpstr>
      <vt:lpstr>Exponential feed profile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Carolina Barcelos</dc:creator>
  <cp:lastModifiedBy>Carolina Barcelos</cp:lastModifiedBy>
  <dcterms:created xsi:type="dcterms:W3CDTF">2023-11-09T00:07:50Z</dcterms:created>
  <dcterms:modified xsi:type="dcterms:W3CDTF">2023-11-09T18:58:35Z</dcterms:modified>
</cp:coreProperties>
</file>